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240" activeTab="5"/>
  </bookViews>
  <sheets>
    <sheet name="Приложение 1" sheetId="7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>
    <definedName name="_xlnm.Print_Titles" localSheetId="0">'Приложение 1'!$6:$10</definedName>
    <definedName name="_xlnm.Print_Titles" localSheetId="1">'Приложение 2'!$5:$8</definedName>
    <definedName name="_xlnm.Print_Titles" localSheetId="2">'Приложение 3'!$5:$9</definedName>
    <definedName name="_xlnm.Print_Titles" localSheetId="4">'Приложение 5'!$5:$9</definedName>
    <definedName name="_xlnm.Print_Area" localSheetId="0">'Приложение 1'!$A$1:$T$73</definedName>
    <definedName name="_xlnm.Print_Area" localSheetId="1">'Приложение 2'!$A$1:$R$43</definedName>
    <definedName name="_xlnm.Print_Area" localSheetId="2">'Приложение 3'!$A$1:$M$44</definedName>
    <definedName name="_xlnm.Print_Area" localSheetId="3">'Приложение 4'!$A$1:$R$33</definedName>
    <definedName name="_xlnm.Print_Area" localSheetId="4">'Приложение 5'!$A$1:$N$34</definedName>
    <definedName name="_xlnm.Print_Area" localSheetId="5">'Приложение 6'!$A$1:$N$24</definedName>
  </definedNames>
  <calcPr calcId="125725"/>
</workbook>
</file>

<file path=xl/calcChain.xml><?xml version="1.0" encoding="utf-8"?>
<calcChain xmlns="http://schemas.openxmlformats.org/spreadsheetml/2006/main">
  <c r="C14" i="5"/>
  <c r="D14"/>
  <c r="E14"/>
  <c r="C13" i="4"/>
  <c r="C21"/>
  <c r="N16" i="6"/>
  <c r="M16"/>
  <c r="M20"/>
  <c r="M23"/>
  <c r="M18" s="1"/>
  <c r="O53" i="7"/>
  <c r="J53"/>
  <c r="I53"/>
  <c r="H53"/>
  <c r="D13" i="4"/>
  <c r="K71" i="7" l="1"/>
  <c r="K36"/>
  <c r="C31" i="4"/>
  <c r="J32" i="5"/>
  <c r="C32"/>
  <c r="K60" i="7"/>
  <c r="J21" i="5"/>
  <c r="C21" s="1"/>
  <c r="C20" i="4"/>
  <c r="I33" i="3"/>
  <c r="C33"/>
  <c r="C32" i="2"/>
  <c r="C27" i="4"/>
  <c r="C42" i="2"/>
  <c r="K45" i="7"/>
  <c r="K46"/>
  <c r="K47"/>
  <c r="K48"/>
  <c r="K44"/>
  <c r="L43"/>
  <c r="M43"/>
  <c r="N43"/>
  <c r="O43"/>
  <c r="P43"/>
  <c r="J16" i="5"/>
  <c r="J17"/>
  <c r="J18"/>
  <c r="J19"/>
  <c r="J20"/>
  <c r="J22"/>
  <c r="J23"/>
  <c r="J24"/>
  <c r="J25"/>
  <c r="J26"/>
  <c r="J27"/>
  <c r="J29"/>
  <c r="J30"/>
  <c r="J31"/>
  <c r="J33"/>
  <c r="C16"/>
  <c r="C17"/>
  <c r="C18"/>
  <c r="C19"/>
  <c r="C20"/>
  <c r="C22"/>
  <c r="C23"/>
  <c r="C24"/>
  <c r="C26"/>
  <c r="C27"/>
  <c r="C29"/>
  <c r="C30"/>
  <c r="C31"/>
  <c r="C33"/>
  <c r="C15" i="4"/>
  <c r="C16"/>
  <c r="C17"/>
  <c r="C18"/>
  <c r="C19"/>
  <c r="C22"/>
  <c r="C23"/>
  <c r="C24"/>
  <c r="C25"/>
  <c r="C26"/>
  <c r="C28"/>
  <c r="C29"/>
  <c r="C30"/>
  <c r="C32"/>
  <c r="C14"/>
  <c r="C40" i="3"/>
  <c r="C41"/>
  <c r="C42"/>
  <c r="C43"/>
  <c r="C39"/>
  <c r="I31"/>
  <c r="I32"/>
  <c r="I34"/>
  <c r="I16"/>
  <c r="I17"/>
  <c r="I18"/>
  <c r="I19"/>
  <c r="I20"/>
  <c r="I21"/>
  <c r="I22"/>
  <c r="I23"/>
  <c r="I24"/>
  <c r="I25"/>
  <c r="I26"/>
  <c r="I27"/>
  <c r="I28"/>
  <c r="C24"/>
  <c r="C25"/>
  <c r="C26"/>
  <c r="C27"/>
  <c r="C28"/>
  <c r="C30"/>
  <c r="C31"/>
  <c r="C32"/>
  <c r="C34"/>
  <c r="C39" i="2"/>
  <c r="C40"/>
  <c r="C41"/>
  <c r="C16"/>
  <c r="C17"/>
  <c r="C18"/>
  <c r="C19"/>
  <c r="C20"/>
  <c r="C21"/>
  <c r="C22"/>
  <c r="C23"/>
  <c r="C24"/>
  <c r="C25"/>
  <c r="C26"/>
  <c r="C27"/>
  <c r="C28"/>
  <c r="C29"/>
  <c r="C30"/>
  <c r="C31"/>
  <c r="C33"/>
  <c r="K70" i="7"/>
  <c r="K69"/>
  <c r="K68"/>
  <c r="K67"/>
  <c r="K66"/>
  <c r="K65"/>
  <c r="K64"/>
  <c r="K63"/>
  <c r="K62"/>
  <c r="K61"/>
  <c r="K59"/>
  <c r="K58"/>
  <c r="K57"/>
  <c r="K56"/>
  <c r="K55"/>
  <c r="K54"/>
  <c r="H51"/>
  <c r="I51"/>
  <c r="J51"/>
  <c r="D24" i="6" s="1"/>
  <c r="L53" i="7"/>
  <c r="L51" s="1"/>
  <c r="M53"/>
  <c r="M51" s="1"/>
  <c r="N53"/>
  <c r="N51" s="1"/>
  <c r="O51"/>
  <c r="P53"/>
  <c r="P51" s="1"/>
  <c r="Q53"/>
  <c r="K19"/>
  <c r="K20"/>
  <c r="K21"/>
  <c r="K22"/>
  <c r="K23"/>
  <c r="K24"/>
  <c r="K25"/>
  <c r="K26"/>
  <c r="K27"/>
  <c r="K28"/>
  <c r="K29"/>
  <c r="K30"/>
  <c r="K31"/>
  <c r="K32"/>
  <c r="K33"/>
  <c r="K34"/>
  <c r="K35"/>
  <c r="Q39"/>
  <c r="K53" l="1"/>
  <c r="K51" s="1"/>
  <c r="C24" i="6"/>
  <c r="K43" i="7"/>
  <c r="I41" l="1"/>
  <c r="I39" s="1"/>
  <c r="J41"/>
  <c r="L41"/>
  <c r="L39" s="1"/>
  <c r="M41"/>
  <c r="M39" s="1"/>
  <c r="N41"/>
  <c r="N39" s="1"/>
  <c r="P41"/>
  <c r="P39" s="1"/>
  <c r="K18"/>
  <c r="Q17"/>
  <c r="P17"/>
  <c r="P15" s="1"/>
  <c r="P13" s="1"/>
  <c r="O17"/>
  <c r="N17"/>
  <c r="N15" s="1"/>
  <c r="N13" s="1"/>
  <c r="N11" s="1"/>
  <c r="M17"/>
  <c r="M15" s="1"/>
  <c r="M13" s="1"/>
  <c r="M11" s="1"/>
  <c r="L17"/>
  <c r="L15" s="1"/>
  <c r="L13" s="1"/>
  <c r="L11" s="1"/>
  <c r="J17"/>
  <c r="I17"/>
  <c r="I15" s="1"/>
  <c r="I13" s="1"/>
  <c r="I11" s="1"/>
  <c r="H17"/>
  <c r="Q43"/>
  <c r="H41"/>
  <c r="Q13"/>
  <c r="D12" i="5"/>
  <c r="D10" s="1"/>
  <c r="E12"/>
  <c r="E10" s="1"/>
  <c r="F14"/>
  <c r="F12" s="1"/>
  <c r="F10" s="1"/>
  <c r="G14"/>
  <c r="G12" s="1"/>
  <c r="G10" s="1"/>
  <c r="H14"/>
  <c r="H12" s="1"/>
  <c r="H10" s="1"/>
  <c r="I14"/>
  <c r="I12" s="1"/>
  <c r="I10" s="1"/>
  <c r="K14"/>
  <c r="K12" s="1"/>
  <c r="K10" s="1"/>
  <c r="L14"/>
  <c r="L12" s="1"/>
  <c r="L10" s="1"/>
  <c r="M14"/>
  <c r="N14"/>
  <c r="N12" s="1"/>
  <c r="N10" s="1"/>
  <c r="E14" i="3"/>
  <c r="E12" s="1"/>
  <c r="F14"/>
  <c r="F12" s="1"/>
  <c r="G14"/>
  <c r="G12" s="1"/>
  <c r="H14"/>
  <c r="H12" s="1"/>
  <c r="J14"/>
  <c r="J12" s="1"/>
  <c r="K14"/>
  <c r="K12" s="1"/>
  <c r="L14"/>
  <c r="L12" s="1"/>
  <c r="M14"/>
  <c r="M12" s="1"/>
  <c r="E37" i="2"/>
  <c r="F37"/>
  <c r="G37"/>
  <c r="H37"/>
  <c r="I37"/>
  <c r="J37"/>
  <c r="K37"/>
  <c r="L37"/>
  <c r="M37"/>
  <c r="N37"/>
  <c r="O37"/>
  <c r="P37"/>
  <c r="Q37"/>
  <c r="R37"/>
  <c r="E13"/>
  <c r="E11" s="1"/>
  <c r="F13"/>
  <c r="F11" s="1"/>
  <c r="G13"/>
  <c r="G11" s="1"/>
  <c r="H13"/>
  <c r="H11" s="1"/>
  <c r="I13"/>
  <c r="I11" s="1"/>
  <c r="J13"/>
  <c r="J11" s="1"/>
  <c r="K13"/>
  <c r="K11" s="1"/>
  <c r="L13"/>
  <c r="L11" s="1"/>
  <c r="M13"/>
  <c r="M11" s="1"/>
  <c r="N13"/>
  <c r="N11" s="1"/>
  <c r="O13"/>
  <c r="O11" s="1"/>
  <c r="P13"/>
  <c r="P11" s="1"/>
  <c r="Q13"/>
  <c r="Q11" s="1"/>
  <c r="R13"/>
  <c r="R11" s="1"/>
  <c r="M12" i="5"/>
  <c r="M10" s="1"/>
  <c r="J15"/>
  <c r="J14" s="1"/>
  <c r="J12" s="1"/>
  <c r="J10" s="1"/>
  <c r="C15"/>
  <c r="R13" i="4"/>
  <c r="R11" s="1"/>
  <c r="R9" s="1"/>
  <c r="Q13"/>
  <c r="Q11" s="1"/>
  <c r="Q9" s="1"/>
  <c r="P13"/>
  <c r="P11" s="1"/>
  <c r="P9" s="1"/>
  <c r="O13"/>
  <c r="O11" s="1"/>
  <c r="O9" s="1"/>
  <c r="N13"/>
  <c r="N11" s="1"/>
  <c r="N9" s="1"/>
  <c r="M13"/>
  <c r="M11" s="1"/>
  <c r="M9" s="1"/>
  <c r="L13"/>
  <c r="L11" s="1"/>
  <c r="L9" s="1"/>
  <c r="K13"/>
  <c r="K11" s="1"/>
  <c r="K9" s="1"/>
  <c r="J13"/>
  <c r="J11" s="1"/>
  <c r="J9" s="1"/>
  <c r="I13"/>
  <c r="I11" s="1"/>
  <c r="H13"/>
  <c r="H11" s="1"/>
  <c r="H9" s="1"/>
  <c r="G13"/>
  <c r="G11" s="1"/>
  <c r="G9" s="1"/>
  <c r="F13"/>
  <c r="F11" s="1"/>
  <c r="F9" s="1"/>
  <c r="E13"/>
  <c r="E11" s="1"/>
  <c r="E9" s="1"/>
  <c r="D11"/>
  <c r="D9" s="1"/>
  <c r="I30" i="3"/>
  <c r="I15"/>
  <c r="D14"/>
  <c r="D12" s="1"/>
  <c r="C14"/>
  <c r="C12" s="1"/>
  <c r="C14" i="2"/>
  <c r="D13"/>
  <c r="D11" s="1"/>
  <c r="I23" i="6"/>
  <c r="L23"/>
  <c r="K23"/>
  <c r="J23"/>
  <c r="H23"/>
  <c r="G23"/>
  <c r="F23"/>
  <c r="E23"/>
  <c r="D23"/>
  <c r="C23"/>
  <c r="L20"/>
  <c r="K20"/>
  <c r="J20"/>
  <c r="G20"/>
  <c r="G18" s="1"/>
  <c r="F20"/>
  <c r="F18" s="1"/>
  <c r="E20"/>
  <c r="E18" s="1"/>
  <c r="L16"/>
  <c r="L14" s="1"/>
  <c r="K16"/>
  <c r="K14" s="1"/>
  <c r="J16"/>
  <c r="J14" s="1"/>
  <c r="G16"/>
  <c r="G14" s="1"/>
  <c r="G13" s="1"/>
  <c r="F16"/>
  <c r="F14" s="1"/>
  <c r="F13" s="1"/>
  <c r="E16"/>
  <c r="E14" s="1"/>
  <c r="E13" s="1"/>
  <c r="C12" i="5" l="1"/>
  <c r="C10" s="1"/>
  <c r="K18" i="6"/>
  <c r="K13" s="1"/>
  <c r="J18"/>
  <c r="J13" s="1"/>
  <c r="L18"/>
  <c r="L13" s="1"/>
  <c r="H39" i="7"/>
  <c r="C21" i="6"/>
  <c r="C20" s="1"/>
  <c r="C18" s="1"/>
  <c r="J39" i="7"/>
  <c r="D21" i="6"/>
  <c r="D20" s="1"/>
  <c r="D18" s="1"/>
  <c r="H15" i="7"/>
  <c r="H13" s="1"/>
  <c r="H11" s="1"/>
  <c r="C17" i="6"/>
  <c r="C16" s="1"/>
  <c r="C14" s="1"/>
  <c r="C13" s="1"/>
  <c r="J15" i="7"/>
  <c r="J13" s="1"/>
  <c r="J11" s="1"/>
  <c r="D17" i="6"/>
  <c r="D16" s="1"/>
  <c r="D14" s="1"/>
  <c r="O15" i="7"/>
  <c r="O13" s="1"/>
  <c r="I14" i="3"/>
  <c r="I12" s="1"/>
  <c r="K17" i="7"/>
  <c r="K15" s="1"/>
  <c r="K13" s="1"/>
  <c r="Q11"/>
  <c r="C11" i="4"/>
  <c r="C9" s="1"/>
  <c r="C13" i="2"/>
  <c r="C11" s="1"/>
  <c r="D13" i="6" l="1"/>
  <c r="M38" i="3"/>
  <c r="L38"/>
  <c r="L36" s="1"/>
  <c r="K38"/>
  <c r="K36" s="1"/>
  <c r="J38"/>
  <c r="J36" s="1"/>
  <c r="I38"/>
  <c r="I36" s="1"/>
  <c r="H38"/>
  <c r="H36" s="1"/>
  <c r="G38"/>
  <c r="G36" s="1"/>
  <c r="G10" s="1"/>
  <c r="F38"/>
  <c r="F36" s="1"/>
  <c r="F10" s="1"/>
  <c r="E38"/>
  <c r="E36" s="1"/>
  <c r="E10" s="1"/>
  <c r="D38"/>
  <c r="D36" s="1"/>
  <c r="D10" s="1"/>
  <c r="C38"/>
  <c r="C36" s="1"/>
  <c r="C10" s="1"/>
  <c r="M36"/>
  <c r="Q35" i="2" l="1"/>
  <c r="Q9" s="1"/>
  <c r="H35"/>
  <c r="H9" s="1"/>
  <c r="G35"/>
  <c r="G9" s="1"/>
  <c r="D37"/>
  <c r="D35" s="1"/>
  <c r="D9" s="1"/>
  <c r="C37"/>
  <c r="C35" s="1"/>
  <c r="C9" s="1"/>
  <c r="R35"/>
  <c r="R9" s="1"/>
  <c r="P35"/>
  <c r="P9" s="1"/>
  <c r="O35"/>
  <c r="O9" s="1"/>
  <c r="N35"/>
  <c r="N9" s="1"/>
  <c r="M35"/>
  <c r="M9" s="1"/>
  <c r="L35"/>
  <c r="L9" s="1"/>
  <c r="K35"/>
  <c r="K9" s="1"/>
  <c r="J35"/>
  <c r="J9" s="1"/>
  <c r="I35"/>
  <c r="I9" s="1"/>
  <c r="F35"/>
  <c r="F9" s="1"/>
  <c r="E35"/>
  <c r="E9" s="1"/>
  <c r="K41" i="7" l="1"/>
  <c r="K39" l="1"/>
  <c r="K11" s="1"/>
  <c r="O41"/>
  <c r="O39" s="1"/>
  <c r="O11" s="1"/>
  <c r="N20" i="6" l="1"/>
  <c r="N18" s="1"/>
</calcChain>
</file>

<file path=xl/sharedStrings.xml><?xml version="1.0" encoding="utf-8"?>
<sst xmlns="http://schemas.openxmlformats.org/spreadsheetml/2006/main" count="621" uniqueCount="133">
  <si>
    <t>№ п/п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</si>
  <si>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</si>
  <si>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</si>
  <si>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</si>
  <si>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</si>
  <si>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</si>
  <si>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 xml:space="preserve">
</t>
  </si>
  <si>
    <t>X</t>
  </si>
  <si>
    <t>2017 год</t>
  </si>
  <si>
    <t>Итого по 2017 году</t>
  </si>
  <si>
    <t>за счет иных источников</t>
  </si>
  <si>
    <t>2018 год</t>
  </si>
  <si>
    <t>Итого по 2018 году</t>
  </si>
  <si>
    <t>Год ввода в эксплуатацию</t>
  </si>
  <si>
    <t>Тип кровли</t>
  </si>
  <si>
    <t>Площадь помещений МКД (кв. метров)</t>
  </si>
  <si>
    <t>Общая площадь МКД, всего (кв. метров)</t>
  </si>
  <si>
    <t>всего (руб.):</t>
  </si>
  <si>
    <t>в том числе за счет средств:</t>
  </si>
  <si>
    <t>областного бюджета (руб.)</t>
  </si>
  <si>
    <t>иные (руб.)</t>
  </si>
  <si>
    <t>местных бюджетов  (руб.)</t>
  </si>
  <si>
    <t>федерального бюджета  (руб.)</t>
  </si>
  <si>
    <t>Адрес многоквартирного дома (далее МКД)</t>
  </si>
  <si>
    <t>Проектные работы</t>
  </si>
  <si>
    <t>Строительно-монтажные работы</t>
  </si>
  <si>
    <t>Итого по проектным работам</t>
  </si>
  <si>
    <t>Итого по строительно-монтажным работам</t>
  </si>
  <si>
    <t>Сроительно-монтажные работы</t>
  </si>
  <si>
    <t>Всего по муниципальному образованию</t>
  </si>
  <si>
    <t>плоская</t>
  </si>
  <si>
    <t>скатная</t>
  </si>
  <si>
    <t>СРО</t>
  </si>
  <si>
    <t>Адрес МКД</t>
  </si>
  <si>
    <t>Стоимость капитального ремонта - всего</t>
  </si>
  <si>
    <t>Виды работ, установленные частью 1 статьи 166 Жилищного Кодекса Российской Федерации</t>
  </si>
  <si>
    <t>Виды работ, установленные нормативным правовым актом Оренбургской области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</si>
  <si>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</si>
  <si>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</si>
  <si>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</si>
  <si>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</si>
  <si>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</si>
  <si>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</si>
  <si>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</si>
  <si>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</si>
  <si>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приборов учета и узлов управления</t>
  </si>
  <si>
    <t>другие виды работ</t>
  </si>
  <si>
    <t>руб.</t>
  </si>
  <si>
    <t>ед.</t>
  </si>
  <si>
    <t>кв.м.</t>
  </si>
  <si>
    <t>куб.м.</t>
  </si>
  <si>
    <t xml:space="preserve">Итого по муниципальному образованию </t>
  </si>
  <si>
    <t>Ремонт внутридомовых инженерных систем</t>
  </si>
  <si>
    <t>Установка коллективных (общедомовых) приборов учета и узлов управления</t>
  </si>
  <si>
    <t>Всего</t>
  </si>
  <si>
    <t>в том числе:</t>
  </si>
  <si>
    <t>теплоснабжения</t>
  </si>
  <si>
    <t>горячего водоснабжения</t>
  </si>
  <si>
    <t>холодного водоснабжения</t>
  </si>
  <si>
    <t>водоотведения</t>
  </si>
  <si>
    <t>электроснабжения</t>
  </si>
  <si>
    <t>газоснабжения</t>
  </si>
  <si>
    <t xml:space="preserve">Планируемые показатели выполнения краткосрочного плана реализации региональной программы </t>
  </si>
  <si>
    <t xml:space="preserve">"Проведение капитального ремонта общего имущества в многоквартирных домах, расположенных на </t>
  </si>
  <si>
    <t>Наименование муниципального образования</t>
  </si>
  <si>
    <t>Общая площадь многоквартирных домов (далее-МКД) (кв. метров)</t>
  </si>
  <si>
    <t xml:space="preserve">Количество жителей зарегистрированных в МКД на дату утверждения Программы (человек)
</t>
  </si>
  <si>
    <t>Количество МКД (единиц)</t>
  </si>
  <si>
    <t>Стоимость капитального ремонта (рублей)</t>
  </si>
  <si>
    <t xml:space="preserve">
</t>
  </si>
  <si>
    <t>I квартал</t>
  </si>
  <si>
    <t>II квартал</t>
  </si>
  <si>
    <t>III квартал</t>
  </si>
  <si>
    <t>IV квартал</t>
  </si>
  <si>
    <t xml:space="preserve">всего </t>
  </si>
  <si>
    <t>12.2017</t>
  </si>
  <si>
    <t>12.2018</t>
  </si>
  <si>
    <t>Итого по муниципальному образованию Энергетикский поссовет Новоорского района</t>
  </si>
  <si>
    <t>пос. Энергетик, д. 17</t>
  </si>
  <si>
    <t>пос. Энергетик, д. 18</t>
  </si>
  <si>
    <t>пос. Энергетик, д. 20</t>
  </si>
  <si>
    <t>пос. Энергетик, д. 21</t>
  </si>
  <si>
    <t>пос. Энергетик, д. 22</t>
  </si>
  <si>
    <t>пос. Энергетик, д. 24</t>
  </si>
  <si>
    <t>пос. Энергетик, д. 34</t>
  </si>
  <si>
    <t>пос. Энергетик, д. 3</t>
  </si>
  <si>
    <t>пос. Энергетик, д. 39</t>
  </si>
  <si>
    <t>пос. Энергетик, д. 4</t>
  </si>
  <si>
    <t>пос. Энергетик, д. 5</t>
  </si>
  <si>
    <t>пос. Энергетик, д. 55</t>
  </si>
  <si>
    <t>пос. Энергетик, д. 6</t>
  </si>
  <si>
    <t>пос. Энергетик, д. 60</t>
  </si>
  <si>
    <t>пос. Энергетик, д. 73</t>
  </si>
  <si>
    <t>пос. Энергетик, д. 76</t>
  </si>
  <si>
    <t>пос. Энергетик, д. 77</t>
  </si>
  <si>
    <t>крупнопанельные</t>
  </si>
  <si>
    <t>кирпичные</t>
  </si>
  <si>
    <t>пос. Энергетик, д. 61</t>
  </si>
  <si>
    <t>пос. Энергетик, д. 66</t>
  </si>
  <si>
    <t>Итого по муниципальному образованию Энергетикский пососвет Новоорского района</t>
  </si>
  <si>
    <t>1. Муниципальное образование Энергетикский поссовет Новоорского района</t>
  </si>
  <si>
    <t>Количество жителей, зарегистрированных                                                                   в МКД (человек)</t>
  </si>
  <si>
    <t>собственников помещений                                                   в МКД (руб.):</t>
  </si>
  <si>
    <t>Способ формирования фонда капитального                                                            ремонта (счет регионального оператора - СРО)/специальный счет - СС)</t>
  </si>
  <si>
    <t>переустройству                                     невентилируемой крыши на вентилируемую крышу,                                устройству выходов                                на кровлю</t>
  </si>
  <si>
    <t>установка коллективных (общедомовых) приборов                                             учета и узлов управления</t>
  </si>
  <si>
    <t>ремонт или замена                                    лифтового оборудования</t>
  </si>
  <si>
    <t>ремонт внутридомовых                                      инженерных систем</t>
  </si>
  <si>
    <t xml:space="preserve"> Муниципальное образование Энергетикский поссовет Новоорского района</t>
  </si>
  <si>
    <t>пос. Энергетик, д. 78а</t>
  </si>
  <si>
    <t>СС</t>
  </si>
  <si>
    <t>пос. Энергетик, д. 78 а</t>
  </si>
  <si>
    <t>пос.Энергетик, д.17</t>
  </si>
  <si>
    <t>пос.Энергетик, д.19</t>
  </si>
  <si>
    <t>пос.Энергетик, д.20</t>
  </si>
  <si>
    <t>пос.Энергетик, д.33</t>
  </si>
  <si>
    <t>пос.Энергетик, д.25</t>
  </si>
  <si>
    <t>пос.Энергетик, д.73</t>
  </si>
  <si>
    <t xml:space="preserve">Перечень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2017–2018 годы
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</si>
  <si>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2017–2018 годы (проектные работы)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</si>
  <si>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2017–2018 годы, по видам ремонтируемых внутридомовых инженерных систем и устанавливаемых коллективных (общедомовых) приборов учета и узлов управления (проектные работы)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</si>
  <si>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2017–2018 годы (строительно-монтажные работы)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</si>
  <si>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2017–2018 годы, по видам ремонтируемых внутридомовых инженерных систем и устанавливаемых коллективных (общедомовых) приборов учета и узлов управления (строительно-монтажные работы)</t>
  </si>
  <si>
    <t xml:space="preserve">территории Оренбургской области, в 2014-2043 годах" на 2017-2018 годы </t>
  </si>
  <si>
    <t>пос. Энергетик, д. 8</t>
  </si>
  <si>
    <t>6.</t>
  </si>
  <si>
    <t>пос.Энергетик, д.8</t>
  </si>
  <si>
    <t xml:space="preserve">Приложение № 6 к постановлению администрации муниципального образования Энергетикский поссовет от 13 ноября 2018 года № 220-П                "О внесении изменений в  краткосрочный план реализации региональной программы «Проведение капитального ремонта общего имущества в многоквартирных домах, расположенных на территории Оренбургской области в 2014-2043 годах» на 2017-2018 годы на территории муниципального образования Энергетикский поссовет Новоорского района Оренбургской области», утвержденный постановлением администрации муниципального образования Энергетикский поссовет от 14 июля 2016 года № 153 - П" </t>
  </si>
  <si>
    <t>Приложение № 5 к постановлению администрации муниципального образования Энергетикский поссовет от 13 ноября 2018 года № 220-П "О внесении изменений в  краткосрочный план реализации региональной программы «Проведение капитального ремонта общего имущества в многоквартирных домах, расположенных на территории Оренбургской области в 2014-2043 годах» на 2017-2018 годы на территории муниципального образования Энергетикский поссовет Новоорского района Оренбургской области», утвержденный постановлением администрации муниципального образования Энергетикский поссовет от 14 июля 2016 года № 153 - П"</t>
  </si>
  <si>
    <t xml:space="preserve">Приложение № 4 к постановлению администрации муниципального образования Энергетикский поссовет от 13 ноября 2018 года № 220-П "О внесении изменений в  краткосрочный план реализации региональной программы «Проведение капитального ремонта общего имущества в многоквартирных домах, расположенных на территории Оренбургской области в 2014-2043 годах» на 2017-2018 годы на территории муниципального образования Энергетикский поссовет Новоорского района Оренбургской области», утвержденный постановлением администрации муниципального образования Энергетикский поссовет от 14 июля 2016 года № 153 - П" </t>
  </si>
  <si>
    <t xml:space="preserve">
 Приложение № 3 к постановлению администрации муниципального образования Энергетикский поссовет от 13 ноября 2018 года № 220-П "О внесении изменений в  краткосрочный план реализации региональной программы «Проведение капитального ремонта общего имущества в многоквартирных домах, расположенных на территории Оренбургской области в 2014-2043 годах» на 2017-2018 годы на территории муниципального образования Энергетикский поссовет Новоорского района Оренбургской области», утвержденный постановлением администрации муниципального образования Энергетикский поссовет от 14 июля 2016 года № 153 - П"                                                                                                                                                                                           
     </t>
  </si>
  <si>
    <t xml:space="preserve">Приложение № 2 к постановлению администрации муниципального образования Энергетикский поссовет от 13 ноября 2018 года № 220-П "О внесении изменений в  краткосрочный план реализации региональной программы «Проведение капитального ремонта общего имущества в многоквартирных домах, расположенных на территории Оренбургской области в 2014-2043 годах» на 2017-2018 годы на территории муниципального образования Энергетикский поссовет Новоорского района Оренбургской области», утвержденный постановлением администрации муниципального образования Энергетикский поссовет от 14 июля 2016 года № 153 - П"       </t>
  </si>
  <si>
    <t xml:space="preserve">Приложение № 1 к постановлению администрации муниципального образования Энергетикский поссовет от 13 ноября 2018 года № 220-П "О внесении изменений в  краткосрочный план реализации региональной программы «Проведение капитального ремонта общего имущества в многоквартирных домах, расположенных на территории Оренбургской области в 2014-2043 годах» на 2017-2018 годы на территории муниципального образования Энергетикский поссовет Новоорского района Оренбургской области», утвержденный постановлением администрации муниципального образования Энергетикский поссовет от 14 июля 2016 года № 153 - П"    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</si>
</sst>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##\ ###\ ###\ ##0"/>
    <numFmt numFmtId="167" formatCode="###\ ###\ ###\ ##0.00"/>
  </numFmts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0" fillId="0" borderId="0"/>
    <xf numFmtId="9" fontId="10" fillId="0" borderId="0" applyFont="0" applyFill="0" applyBorder="0" applyAlignment="0" applyProtection="0"/>
  </cellStyleXfs>
  <cellXfs count="272">
    <xf numFmtId="0" fontId="0" fillId="0" borderId="0" xfId="0"/>
    <xf numFmtId="4" fontId="4" fillId="0" borderId="1" xfId="0" applyNumberFormat="1" applyFont="1" applyFill="1" applyBorder="1" applyAlignment="1">
      <alignment horizontal="right"/>
    </xf>
    <xf numFmtId="0" fontId="0" fillId="0" borderId="0" xfId="0" applyFill="1"/>
    <xf numFmtId="0" fontId="1" fillId="0" borderId="1" xfId="0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top"/>
    </xf>
    <xf numFmtId="0" fontId="3" fillId="0" borderId="0" xfId="0" applyFont="1" applyFill="1"/>
    <xf numFmtId="0" fontId="1" fillId="0" borderId="0" xfId="0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3" fontId="1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vertical="top" wrapText="1"/>
    </xf>
    <xf numFmtId="3" fontId="9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right" vertical="center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4" fontId="1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0" fillId="0" borderId="1" xfId="0" applyFill="1" applyBorder="1"/>
    <xf numFmtId="4" fontId="4" fillId="0" borderId="1" xfId="0" applyNumberFormat="1" applyFont="1" applyFill="1" applyBorder="1" applyAlignment="1"/>
    <xf numFmtId="0" fontId="2" fillId="0" borderId="0" xfId="0" applyFont="1" applyFill="1" applyAlignment="1">
      <alignment horizontal="center" wrapText="1"/>
    </xf>
    <xf numFmtId="0" fontId="0" fillId="0" borderId="0" xfId="0" applyFill="1" applyAlignment="1"/>
    <xf numFmtId="0" fontId="16" fillId="0" borderId="0" xfId="0" applyFont="1" applyFill="1" applyAlignment="1"/>
    <xf numFmtId="0" fontId="17" fillId="0" borderId="0" xfId="0" applyFont="1" applyFill="1" applyAlignment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right" wrapText="1"/>
    </xf>
    <xf numFmtId="4" fontId="18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/>
    </xf>
    <xf numFmtId="1" fontId="13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1" fillId="0" borderId="1" xfId="1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4" fontId="2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" fontId="4" fillId="0" borderId="0" xfId="0" applyNumberFormat="1" applyFont="1" applyFill="1" applyAlignment="1">
      <alignment horizontal="right"/>
    </xf>
    <xf numFmtId="4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/>
    </xf>
    <xf numFmtId="2" fontId="13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/>
    <xf numFmtId="166" fontId="4" fillId="0" borderId="0" xfId="0" applyNumberFormat="1" applyFont="1" applyFill="1" applyBorder="1" applyAlignment="1"/>
    <xf numFmtId="3" fontId="8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0" fillId="2" borderId="1" xfId="0" applyFill="1" applyBorder="1"/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" fontId="2" fillId="3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/>
    <xf numFmtId="2" fontId="1" fillId="0" borderId="1" xfId="0" applyNumberFormat="1" applyFont="1" applyFill="1" applyBorder="1"/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67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/>
    <xf numFmtId="4" fontId="2" fillId="0" borderId="4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4" fontId="1" fillId="0" borderId="2" xfId="0" applyNumberFormat="1" applyFont="1" applyFill="1" applyBorder="1" applyAlignment="1">
      <alignment horizontal="center" textRotation="90" wrapText="1"/>
    </xf>
    <xf numFmtId="4" fontId="1" fillId="0" borderId="4" xfId="0" applyNumberFormat="1" applyFont="1" applyFill="1" applyBorder="1" applyAlignment="1">
      <alignment horizontal="center" textRotation="90" wrapText="1"/>
    </xf>
    <xf numFmtId="4" fontId="1" fillId="0" borderId="2" xfId="0" applyNumberFormat="1" applyFont="1" applyFill="1" applyBorder="1" applyAlignment="1">
      <alignment horizontal="center" vertical="center" textRotation="90"/>
    </xf>
    <xf numFmtId="4" fontId="1" fillId="0" borderId="4" xfId="0" applyNumberFormat="1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2" fontId="1" fillId="0" borderId="2" xfId="0" applyNumberFormat="1" applyFont="1" applyFill="1" applyBorder="1" applyAlignment="1">
      <alignment horizontal="center" textRotation="90" wrapText="1"/>
    </xf>
    <xf numFmtId="2" fontId="1" fillId="0" borderId="3" xfId="0" applyNumberFormat="1" applyFont="1" applyFill="1" applyBorder="1" applyAlignment="1">
      <alignment horizontal="center" textRotation="90" wrapText="1"/>
    </xf>
    <xf numFmtId="2" fontId="1" fillId="0" borderId="4" xfId="0" applyNumberFormat="1" applyFont="1" applyFill="1" applyBorder="1" applyAlignment="1">
      <alignment horizontal="center" textRotation="90" wrapText="1"/>
    </xf>
    <xf numFmtId="3" fontId="1" fillId="0" borderId="2" xfId="0" applyNumberFormat="1" applyFont="1" applyFill="1" applyBorder="1" applyAlignment="1">
      <alignment horizontal="center" textRotation="90" wrapText="1"/>
    </xf>
    <xf numFmtId="3" fontId="1" fillId="0" borderId="3" xfId="0" applyNumberFormat="1" applyFont="1" applyFill="1" applyBorder="1" applyAlignment="1">
      <alignment horizontal="center" textRotation="90" wrapText="1"/>
    </xf>
    <xf numFmtId="3" fontId="1" fillId="0" borderId="4" xfId="0" applyNumberFormat="1" applyFont="1" applyFill="1" applyBorder="1" applyAlignment="1">
      <alignment horizont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1" fillId="0" borderId="2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textRotation="90" wrapText="1"/>
    </xf>
    <xf numFmtId="0" fontId="1" fillId="0" borderId="4" xfId="0" applyFont="1" applyFill="1" applyBorder="1" applyAlignment="1">
      <alignment horizontal="center" textRotation="90" wrapText="1"/>
    </xf>
    <xf numFmtId="4" fontId="1" fillId="0" borderId="2" xfId="0" applyNumberFormat="1" applyFont="1" applyFill="1" applyBorder="1" applyAlignment="1">
      <alignment horizontal="center" vertical="center" textRotation="90" wrapText="1"/>
    </xf>
    <xf numFmtId="4" fontId="1" fillId="0" borderId="3" xfId="0" applyNumberFormat="1" applyFont="1" applyFill="1" applyBorder="1" applyAlignment="1">
      <alignment horizontal="center" vertical="center" textRotation="90" wrapText="1"/>
    </xf>
    <xf numFmtId="4" fontId="1" fillId="0" borderId="4" xfId="0" applyNumberFormat="1" applyFont="1" applyFill="1" applyBorder="1" applyAlignment="1">
      <alignment horizontal="center" vertical="center" textRotation="90" wrapText="1"/>
    </xf>
    <xf numFmtId="3" fontId="1" fillId="0" borderId="0" xfId="0" applyNumberFormat="1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textRotation="90" wrapText="1"/>
    </xf>
    <xf numFmtId="0" fontId="1" fillId="0" borderId="7" xfId="0" applyFont="1" applyFill="1" applyBorder="1" applyAlignment="1">
      <alignment horizontal="center" textRotation="90" wrapText="1"/>
    </xf>
    <xf numFmtId="166" fontId="4" fillId="0" borderId="5" xfId="0" applyNumberFormat="1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66" fontId="12" fillId="2" borderId="5" xfId="0" applyNumberFormat="1" applyFont="1" applyFill="1" applyBorder="1" applyAlignment="1">
      <alignment horizontal="center"/>
    </xf>
    <xf numFmtId="166" fontId="12" fillId="2" borderId="6" xfId="0" applyNumberFormat="1" applyFont="1" applyFill="1" applyBorder="1" applyAlignment="1">
      <alignment horizontal="center"/>
    </xf>
    <xf numFmtId="166" fontId="12" fillId="2" borderId="7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left" wrapText="1"/>
    </xf>
    <xf numFmtId="0" fontId="0" fillId="0" borderId="7" xfId="0" applyFill="1" applyBorder="1"/>
    <xf numFmtId="166" fontId="4" fillId="0" borderId="5" xfId="0" applyNumberFormat="1" applyFont="1" applyFill="1" applyBorder="1" applyAlignment="1">
      <alignment horizontal="left"/>
    </xf>
    <xf numFmtId="166" fontId="4" fillId="0" borderId="7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6" fontId="12" fillId="0" borderId="1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0" fontId="0" fillId="0" borderId="7" xfId="0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13">
    <cellStyle name="Excel Built-in Normal 1" xfId="11"/>
    <cellStyle name="Денежный 2" xfId="3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4" xfId="7"/>
    <cellStyle name="Обычный 5" xfId="8"/>
    <cellStyle name="Обычный 6" xfId="9"/>
    <cellStyle name="Обычный 7" xfId="10"/>
    <cellStyle name="Процентный 2" xfId="12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="110" zoomScaleNormal="100" zoomScaleSheetLayoutView="110" workbookViewId="0">
      <selection activeCell="J2" sqref="J2"/>
    </sheetView>
  </sheetViews>
  <sheetFormatPr defaultRowHeight="15"/>
  <cols>
    <col min="1" max="1" width="5" style="13" customWidth="1"/>
    <col min="2" max="2" width="22.42578125" style="100" customWidth="1"/>
    <col min="3" max="3" width="8.28515625" style="102" customWidth="1"/>
    <col min="4" max="4" width="15.5703125" style="6" customWidth="1"/>
    <col min="5" max="5" width="9.42578125" style="6" customWidth="1"/>
    <col min="6" max="6" width="6.7109375" style="102" customWidth="1"/>
    <col min="7" max="7" width="8.28515625" style="102" customWidth="1"/>
    <col min="8" max="8" width="12.28515625" style="14" customWidth="1"/>
    <col min="9" max="9" width="12.5703125" style="14" customWidth="1"/>
    <col min="10" max="10" width="12.28515625" style="5" customWidth="1"/>
    <col min="11" max="11" width="15.7109375" style="4" customWidth="1"/>
    <col min="12" max="15" width="15.7109375" style="5" customWidth="1"/>
    <col min="16" max="16" width="15.7109375" style="4" customWidth="1"/>
    <col min="17" max="17" width="10.7109375" style="102" hidden="1" customWidth="1"/>
    <col min="18" max="18" width="11.7109375" style="2" customWidth="1"/>
    <col min="19" max="19" width="0" style="2" hidden="1" customWidth="1"/>
    <col min="20" max="20" width="12.140625" style="102" customWidth="1"/>
    <col min="21" max="21" width="14.85546875" style="62" bestFit="1" customWidth="1"/>
    <col min="22" max="16384" width="9.140625" style="62"/>
  </cols>
  <sheetData>
    <row r="1" spans="1:21" ht="21" customHeight="1">
      <c r="M1" s="183" t="s">
        <v>132</v>
      </c>
      <c r="N1" s="183"/>
      <c r="O1" s="183"/>
      <c r="P1" s="183"/>
      <c r="Q1" s="183"/>
      <c r="R1" s="183"/>
      <c r="S1" s="183"/>
      <c r="T1" s="183"/>
    </row>
    <row r="2" spans="1:21" ht="81" customHeight="1">
      <c r="K2" s="105"/>
      <c r="L2" s="4"/>
      <c r="M2" s="183"/>
      <c r="N2" s="183"/>
      <c r="O2" s="183"/>
      <c r="P2" s="183"/>
      <c r="Q2" s="183"/>
      <c r="R2" s="183"/>
      <c r="S2" s="183"/>
      <c r="T2" s="183"/>
    </row>
    <row r="3" spans="1:21" ht="12.75">
      <c r="A3" s="146" t="s">
        <v>118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1" ht="12.7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1" ht="57.9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1:21" ht="25.5" customHeight="1">
      <c r="A6" s="147" t="s">
        <v>0</v>
      </c>
      <c r="B6" s="147" t="s">
        <v>23</v>
      </c>
      <c r="C6" s="150" t="s">
        <v>13</v>
      </c>
      <c r="D6" s="150" t="s">
        <v>1</v>
      </c>
      <c r="E6" s="150" t="s">
        <v>14</v>
      </c>
      <c r="F6" s="153" t="s">
        <v>2</v>
      </c>
      <c r="G6" s="153" t="s">
        <v>3</v>
      </c>
      <c r="H6" s="166" t="s">
        <v>16</v>
      </c>
      <c r="I6" s="166" t="s">
        <v>15</v>
      </c>
      <c r="J6" s="169" t="s">
        <v>101</v>
      </c>
      <c r="K6" s="172" t="s">
        <v>4</v>
      </c>
      <c r="L6" s="173"/>
      <c r="M6" s="173"/>
      <c r="N6" s="173"/>
      <c r="O6" s="173"/>
      <c r="P6" s="173"/>
      <c r="Q6" s="174"/>
      <c r="R6" s="150" t="s">
        <v>5</v>
      </c>
      <c r="S6" s="15" t="s">
        <v>6</v>
      </c>
      <c r="T6" s="177" t="s">
        <v>103</v>
      </c>
    </row>
    <row r="7" spans="1:21" ht="15" customHeight="1">
      <c r="A7" s="148"/>
      <c r="B7" s="148"/>
      <c r="C7" s="151"/>
      <c r="D7" s="148"/>
      <c r="E7" s="151"/>
      <c r="F7" s="154"/>
      <c r="G7" s="154"/>
      <c r="H7" s="167"/>
      <c r="I7" s="167"/>
      <c r="J7" s="170"/>
      <c r="K7" s="180" t="s">
        <v>17</v>
      </c>
      <c r="L7" s="172" t="s">
        <v>18</v>
      </c>
      <c r="M7" s="173"/>
      <c r="N7" s="173"/>
      <c r="O7" s="173"/>
      <c r="P7" s="173"/>
      <c r="Q7" s="174"/>
      <c r="R7" s="175"/>
      <c r="S7" s="39"/>
      <c r="T7" s="178"/>
    </row>
    <row r="8" spans="1:21" ht="137.25" customHeight="1">
      <c r="A8" s="148"/>
      <c r="B8" s="148"/>
      <c r="C8" s="151"/>
      <c r="D8" s="148"/>
      <c r="E8" s="151"/>
      <c r="F8" s="154"/>
      <c r="G8" s="154"/>
      <c r="H8" s="167"/>
      <c r="I8" s="167"/>
      <c r="J8" s="170"/>
      <c r="K8" s="181"/>
      <c r="L8" s="169" t="s">
        <v>22</v>
      </c>
      <c r="M8" s="169" t="s">
        <v>19</v>
      </c>
      <c r="N8" s="169" t="s">
        <v>21</v>
      </c>
      <c r="O8" s="156" t="s">
        <v>102</v>
      </c>
      <c r="P8" s="158" t="s">
        <v>20</v>
      </c>
      <c r="Q8" s="94" t="s">
        <v>10</v>
      </c>
      <c r="R8" s="175"/>
      <c r="S8" s="39"/>
      <c r="T8" s="178"/>
    </row>
    <row r="9" spans="1:21">
      <c r="A9" s="149"/>
      <c r="B9" s="149"/>
      <c r="C9" s="152"/>
      <c r="D9" s="149"/>
      <c r="E9" s="152"/>
      <c r="F9" s="155"/>
      <c r="G9" s="155"/>
      <c r="H9" s="168"/>
      <c r="I9" s="168"/>
      <c r="J9" s="171"/>
      <c r="K9" s="182"/>
      <c r="L9" s="171"/>
      <c r="M9" s="171"/>
      <c r="N9" s="171"/>
      <c r="O9" s="157"/>
      <c r="P9" s="159"/>
      <c r="Q9" s="103"/>
      <c r="R9" s="176"/>
      <c r="S9" s="39"/>
      <c r="T9" s="179"/>
    </row>
    <row r="10" spans="1:21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6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</row>
    <row r="11" spans="1:21" s="7" customFormat="1" ht="27" customHeight="1">
      <c r="A11" s="160" t="s">
        <v>29</v>
      </c>
      <c r="B11" s="161"/>
      <c r="C11" s="17" t="s">
        <v>7</v>
      </c>
      <c r="D11" s="18" t="s">
        <v>7</v>
      </c>
      <c r="E11" s="18" t="s">
        <v>7</v>
      </c>
      <c r="F11" s="19" t="s">
        <v>7</v>
      </c>
      <c r="G11" s="19" t="s">
        <v>7</v>
      </c>
      <c r="H11" s="9">
        <f t="shared" ref="H11:O11" si="0">H13+H39</f>
        <v>211031.8</v>
      </c>
      <c r="I11" s="9">
        <f t="shared" si="0"/>
        <v>191016.10000000003</v>
      </c>
      <c r="J11" s="9">
        <f t="shared" si="0"/>
        <v>8340</v>
      </c>
      <c r="K11" s="9">
        <f t="shared" si="0"/>
        <v>29614116.069999997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29614116.069999997</v>
      </c>
      <c r="P11" s="9">
        <v>0</v>
      </c>
      <c r="Q11" s="20" t="e">
        <f>Q13+Q39+#REF!</f>
        <v>#REF!</v>
      </c>
      <c r="R11" s="21" t="s">
        <v>7</v>
      </c>
      <c r="S11" s="12"/>
      <c r="T11" s="21" t="s">
        <v>7</v>
      </c>
    </row>
    <row r="12" spans="1:21" s="112" customFormat="1" ht="15" customHeight="1">
      <c r="A12" s="162" t="s">
        <v>8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4"/>
    </row>
    <row r="13" spans="1:21" s="7" customFormat="1" ht="15" customHeight="1">
      <c r="A13" s="165" t="s">
        <v>9</v>
      </c>
      <c r="B13" s="165"/>
      <c r="C13" s="93" t="s">
        <v>7</v>
      </c>
      <c r="D13" s="67" t="s">
        <v>7</v>
      </c>
      <c r="E13" s="67" t="s">
        <v>7</v>
      </c>
      <c r="F13" s="99" t="s">
        <v>7</v>
      </c>
      <c r="G13" s="99" t="s">
        <v>7</v>
      </c>
      <c r="H13" s="68">
        <f>H15</f>
        <v>93581.5</v>
      </c>
      <c r="I13" s="68">
        <f t="shared" ref="I13:P13" si="1">I15</f>
        <v>85501.000000000015</v>
      </c>
      <c r="J13" s="68">
        <f t="shared" si="1"/>
        <v>3617</v>
      </c>
      <c r="K13" s="68">
        <f t="shared" si="1"/>
        <v>483050.83</v>
      </c>
      <c r="L13" s="68">
        <f t="shared" si="1"/>
        <v>0</v>
      </c>
      <c r="M13" s="68">
        <f t="shared" si="1"/>
        <v>0</v>
      </c>
      <c r="N13" s="68">
        <f t="shared" si="1"/>
        <v>0</v>
      </c>
      <c r="O13" s="68">
        <f t="shared" si="1"/>
        <v>483050.83</v>
      </c>
      <c r="P13" s="68">
        <f t="shared" si="1"/>
        <v>0</v>
      </c>
      <c r="Q13" s="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R13" s="93" t="s">
        <v>7</v>
      </c>
      <c r="S13" s="69"/>
      <c r="T13" s="93" t="s">
        <v>7</v>
      </c>
      <c r="U13" s="70"/>
    </row>
    <row r="14" spans="1:21" s="7" customFormat="1" ht="15" customHeight="1">
      <c r="A14" s="184" t="s">
        <v>24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70"/>
    </row>
    <row r="15" spans="1:21" s="7" customFormat="1" ht="15" customHeight="1">
      <c r="A15" s="165" t="s">
        <v>26</v>
      </c>
      <c r="B15" s="165"/>
      <c r="C15" s="93" t="s">
        <v>7</v>
      </c>
      <c r="D15" s="93" t="s">
        <v>7</v>
      </c>
      <c r="E15" s="93" t="s">
        <v>7</v>
      </c>
      <c r="F15" s="93" t="s">
        <v>7</v>
      </c>
      <c r="G15" s="93" t="s">
        <v>7</v>
      </c>
      <c r="H15" s="71">
        <f>H17</f>
        <v>93581.5</v>
      </c>
      <c r="I15" s="71">
        <f t="shared" ref="I15:P15" si="2">I17</f>
        <v>85501.000000000015</v>
      </c>
      <c r="J15" s="71">
        <f t="shared" si="2"/>
        <v>3617</v>
      </c>
      <c r="K15" s="71">
        <f t="shared" si="2"/>
        <v>483050.83</v>
      </c>
      <c r="L15" s="71">
        <f t="shared" si="2"/>
        <v>0</v>
      </c>
      <c r="M15" s="71">
        <f t="shared" si="2"/>
        <v>0</v>
      </c>
      <c r="N15" s="71">
        <f t="shared" si="2"/>
        <v>0</v>
      </c>
      <c r="O15" s="71">
        <f t="shared" si="2"/>
        <v>483050.83</v>
      </c>
      <c r="P15" s="71">
        <f t="shared" si="2"/>
        <v>0</v>
      </c>
      <c r="Q15" s="93" t="s">
        <v>7</v>
      </c>
      <c r="R15" s="93" t="s">
        <v>7</v>
      </c>
      <c r="S15" s="93" t="s">
        <v>7</v>
      </c>
      <c r="T15" s="93" t="s">
        <v>7</v>
      </c>
      <c r="U15" s="70"/>
    </row>
    <row r="16" spans="1:21" s="7" customFormat="1" ht="15" customHeight="1">
      <c r="A16" s="184" t="s">
        <v>100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</row>
    <row r="17" spans="1:20" s="7" customFormat="1" ht="39" customHeight="1">
      <c r="A17" s="160" t="s">
        <v>77</v>
      </c>
      <c r="B17" s="161"/>
      <c r="C17" s="67" t="s">
        <v>7</v>
      </c>
      <c r="D17" s="67" t="s">
        <v>7</v>
      </c>
      <c r="E17" s="67" t="s">
        <v>7</v>
      </c>
      <c r="F17" s="72" t="s">
        <v>7</v>
      </c>
      <c r="G17" s="72" t="s">
        <v>7</v>
      </c>
      <c r="H17" s="68">
        <f t="shared" ref="H17:Q17" si="3">SUM(H18:H37)</f>
        <v>93581.5</v>
      </c>
      <c r="I17" s="68">
        <f t="shared" si="3"/>
        <v>85501.000000000015</v>
      </c>
      <c r="J17" s="73">
        <f t="shared" si="3"/>
        <v>3617</v>
      </c>
      <c r="K17" s="68">
        <f t="shared" si="3"/>
        <v>483050.83</v>
      </c>
      <c r="L17" s="68">
        <f t="shared" si="3"/>
        <v>0</v>
      </c>
      <c r="M17" s="68">
        <f t="shared" si="3"/>
        <v>0</v>
      </c>
      <c r="N17" s="68">
        <f t="shared" si="3"/>
        <v>0</v>
      </c>
      <c r="O17" s="68">
        <f t="shared" si="3"/>
        <v>483050.83</v>
      </c>
      <c r="P17" s="68">
        <f t="shared" si="3"/>
        <v>0</v>
      </c>
      <c r="Q17" s="68">
        <f t="shared" si="3"/>
        <v>0</v>
      </c>
      <c r="R17" s="67" t="s">
        <v>7</v>
      </c>
      <c r="S17" s="74"/>
      <c r="T17" s="67" t="s">
        <v>7</v>
      </c>
    </row>
    <row r="18" spans="1:20">
      <c r="A18" s="3">
        <v>1</v>
      </c>
      <c r="B18" s="95" t="s">
        <v>78</v>
      </c>
      <c r="C18" s="103">
        <v>1968</v>
      </c>
      <c r="D18" s="103" t="s">
        <v>95</v>
      </c>
      <c r="E18" s="98" t="s">
        <v>30</v>
      </c>
      <c r="F18" s="75">
        <v>5</v>
      </c>
      <c r="G18" s="75">
        <v>4</v>
      </c>
      <c r="H18" s="76">
        <v>3003</v>
      </c>
      <c r="I18" s="76">
        <v>2718</v>
      </c>
      <c r="J18" s="77">
        <v>118</v>
      </c>
      <c r="K18" s="78">
        <f>SUM(L18:P18)</f>
        <v>21826.46</v>
      </c>
      <c r="L18" s="79">
        <v>0</v>
      </c>
      <c r="M18" s="79">
        <v>0</v>
      </c>
      <c r="N18" s="79">
        <v>0</v>
      </c>
      <c r="O18" s="79">
        <v>21826.46</v>
      </c>
      <c r="P18" s="79">
        <v>0</v>
      </c>
      <c r="Q18" s="80">
        <v>0</v>
      </c>
      <c r="R18" s="81" t="s">
        <v>75</v>
      </c>
      <c r="S18" s="8"/>
      <c r="T18" s="81" t="s">
        <v>32</v>
      </c>
    </row>
    <row r="19" spans="1:20" s="66" customFormat="1">
      <c r="A19" s="3">
        <v>2</v>
      </c>
      <c r="B19" s="95" t="s">
        <v>79</v>
      </c>
      <c r="C19" s="103">
        <v>1969</v>
      </c>
      <c r="D19" s="103" t="s">
        <v>95</v>
      </c>
      <c r="E19" s="98" t="s">
        <v>30</v>
      </c>
      <c r="F19" s="75">
        <v>5</v>
      </c>
      <c r="G19" s="75">
        <v>4</v>
      </c>
      <c r="H19" s="76">
        <v>2995</v>
      </c>
      <c r="I19" s="76">
        <v>2695.8</v>
      </c>
      <c r="J19" s="77">
        <v>118</v>
      </c>
      <c r="K19" s="78">
        <f t="shared" ref="K19:K36" si="4">SUM(L19:P19)</f>
        <v>21756.560000000001</v>
      </c>
      <c r="L19" s="79">
        <v>0</v>
      </c>
      <c r="M19" s="79">
        <v>0</v>
      </c>
      <c r="N19" s="79">
        <v>0</v>
      </c>
      <c r="O19" s="79">
        <v>21756.560000000001</v>
      </c>
      <c r="P19" s="79">
        <v>0</v>
      </c>
      <c r="Q19" s="80"/>
      <c r="R19" s="81" t="s">
        <v>75</v>
      </c>
      <c r="S19" s="8"/>
      <c r="T19" s="81" t="s">
        <v>32</v>
      </c>
    </row>
    <row r="20" spans="1:20" s="66" customFormat="1">
      <c r="A20" s="3">
        <v>3</v>
      </c>
      <c r="B20" s="95" t="s">
        <v>80</v>
      </c>
      <c r="C20" s="103">
        <v>1968</v>
      </c>
      <c r="D20" s="103" t="s">
        <v>95</v>
      </c>
      <c r="E20" s="98" t="s">
        <v>30</v>
      </c>
      <c r="F20" s="75">
        <v>5</v>
      </c>
      <c r="G20" s="75">
        <v>4</v>
      </c>
      <c r="H20" s="76">
        <v>2995.2</v>
      </c>
      <c r="I20" s="76">
        <v>2715.2</v>
      </c>
      <c r="J20" s="77">
        <v>113</v>
      </c>
      <c r="K20" s="78">
        <f t="shared" si="4"/>
        <v>21809.3</v>
      </c>
      <c r="L20" s="79">
        <v>0</v>
      </c>
      <c r="M20" s="79">
        <v>0</v>
      </c>
      <c r="N20" s="79">
        <v>0</v>
      </c>
      <c r="O20" s="79">
        <v>21809.3</v>
      </c>
      <c r="P20" s="79">
        <v>0</v>
      </c>
      <c r="Q20" s="80"/>
      <c r="R20" s="81" t="s">
        <v>75</v>
      </c>
      <c r="S20" s="8"/>
      <c r="T20" s="81" t="s">
        <v>32</v>
      </c>
    </row>
    <row r="21" spans="1:20" s="66" customFormat="1">
      <c r="A21" s="3">
        <v>4</v>
      </c>
      <c r="B21" s="95" t="s">
        <v>81</v>
      </c>
      <c r="C21" s="103">
        <v>1967</v>
      </c>
      <c r="D21" s="103" t="s">
        <v>95</v>
      </c>
      <c r="E21" s="98" t="s">
        <v>30</v>
      </c>
      <c r="F21" s="75">
        <v>5</v>
      </c>
      <c r="G21" s="75">
        <v>4</v>
      </c>
      <c r="H21" s="76">
        <v>3023.3</v>
      </c>
      <c r="I21" s="76">
        <v>2743.3</v>
      </c>
      <c r="J21" s="77">
        <v>126</v>
      </c>
      <c r="K21" s="78">
        <f t="shared" si="4"/>
        <v>21919.69</v>
      </c>
      <c r="L21" s="79">
        <v>0</v>
      </c>
      <c r="M21" s="79">
        <v>0</v>
      </c>
      <c r="N21" s="79">
        <v>0</v>
      </c>
      <c r="O21" s="79">
        <v>21919.69</v>
      </c>
      <c r="P21" s="79">
        <v>0</v>
      </c>
      <c r="Q21" s="80"/>
      <c r="R21" s="81" t="s">
        <v>75</v>
      </c>
      <c r="S21" s="8"/>
      <c r="T21" s="81" t="s">
        <v>32</v>
      </c>
    </row>
    <row r="22" spans="1:20" s="66" customFormat="1">
      <c r="A22" s="3">
        <v>5</v>
      </c>
      <c r="B22" s="95" t="s">
        <v>82</v>
      </c>
      <c r="C22" s="103">
        <v>1965</v>
      </c>
      <c r="D22" s="103" t="s">
        <v>96</v>
      </c>
      <c r="E22" s="98" t="s">
        <v>31</v>
      </c>
      <c r="F22" s="75">
        <v>5</v>
      </c>
      <c r="G22" s="75">
        <v>4</v>
      </c>
      <c r="H22" s="76">
        <v>2415.6</v>
      </c>
      <c r="I22" s="76">
        <v>3135.6</v>
      </c>
      <c r="J22" s="77">
        <v>98</v>
      </c>
      <c r="K22" s="78">
        <f t="shared" si="4"/>
        <v>19043.84</v>
      </c>
      <c r="L22" s="79">
        <v>0</v>
      </c>
      <c r="M22" s="79">
        <v>0</v>
      </c>
      <c r="N22" s="79">
        <v>0</v>
      </c>
      <c r="O22" s="79">
        <v>19043.84</v>
      </c>
      <c r="P22" s="79">
        <v>0</v>
      </c>
      <c r="Q22" s="80"/>
      <c r="R22" s="81" t="s">
        <v>75</v>
      </c>
      <c r="S22" s="8"/>
      <c r="T22" s="81" t="s">
        <v>32</v>
      </c>
    </row>
    <row r="23" spans="1:20" s="66" customFormat="1">
      <c r="A23" s="3">
        <v>6</v>
      </c>
      <c r="B23" s="95" t="s">
        <v>83</v>
      </c>
      <c r="C23" s="103">
        <v>1966</v>
      </c>
      <c r="D23" s="103" t="s">
        <v>96</v>
      </c>
      <c r="E23" s="98" t="s">
        <v>31</v>
      </c>
      <c r="F23" s="75">
        <v>5</v>
      </c>
      <c r="G23" s="75">
        <v>4</v>
      </c>
      <c r="H23" s="76">
        <v>3498.4</v>
      </c>
      <c r="I23" s="76">
        <v>3250.6</v>
      </c>
      <c r="J23" s="77">
        <v>113</v>
      </c>
      <c r="K23" s="78">
        <f t="shared" si="4"/>
        <v>18744.87</v>
      </c>
      <c r="L23" s="79">
        <v>0</v>
      </c>
      <c r="M23" s="79">
        <v>0</v>
      </c>
      <c r="N23" s="79">
        <v>0</v>
      </c>
      <c r="O23" s="79">
        <v>18744.87</v>
      </c>
      <c r="P23" s="79">
        <v>0</v>
      </c>
      <c r="Q23" s="80"/>
      <c r="R23" s="81" t="s">
        <v>75</v>
      </c>
      <c r="S23" s="8"/>
      <c r="T23" s="81" t="s">
        <v>32</v>
      </c>
    </row>
    <row r="24" spans="1:20">
      <c r="A24" s="3">
        <v>7</v>
      </c>
      <c r="B24" s="95" t="s">
        <v>85</v>
      </c>
      <c r="C24" s="103">
        <v>1969</v>
      </c>
      <c r="D24" s="103" t="s">
        <v>96</v>
      </c>
      <c r="E24" s="98" t="s">
        <v>31</v>
      </c>
      <c r="F24" s="75">
        <v>5</v>
      </c>
      <c r="G24" s="75">
        <v>2</v>
      </c>
      <c r="H24" s="76">
        <v>2120.3000000000002</v>
      </c>
      <c r="I24" s="76">
        <v>1940.3</v>
      </c>
      <c r="J24" s="77">
        <v>67</v>
      </c>
      <c r="K24" s="78">
        <f t="shared" si="4"/>
        <v>20862.490000000002</v>
      </c>
      <c r="L24" s="79">
        <v>0</v>
      </c>
      <c r="M24" s="79">
        <v>0</v>
      </c>
      <c r="N24" s="79">
        <v>0</v>
      </c>
      <c r="O24" s="79">
        <v>20862.490000000002</v>
      </c>
      <c r="P24" s="79">
        <v>0</v>
      </c>
      <c r="Q24" s="80">
        <v>0</v>
      </c>
      <c r="R24" s="81" t="s">
        <v>75</v>
      </c>
      <c r="S24" s="8"/>
      <c r="T24" s="81" t="s">
        <v>32</v>
      </c>
    </row>
    <row r="25" spans="1:20">
      <c r="A25" s="3">
        <v>8</v>
      </c>
      <c r="B25" s="95" t="s">
        <v>84</v>
      </c>
      <c r="C25" s="103">
        <v>1969</v>
      </c>
      <c r="D25" s="103" t="s">
        <v>95</v>
      </c>
      <c r="E25" s="98" t="s">
        <v>30</v>
      </c>
      <c r="F25" s="75">
        <v>5</v>
      </c>
      <c r="G25" s="75">
        <v>4</v>
      </c>
      <c r="H25" s="76">
        <v>2996.7</v>
      </c>
      <c r="I25" s="76">
        <v>2716.7</v>
      </c>
      <c r="J25" s="77">
        <v>102</v>
      </c>
      <c r="K25" s="78">
        <f t="shared" si="4"/>
        <v>29599.77</v>
      </c>
      <c r="L25" s="79">
        <v>0</v>
      </c>
      <c r="M25" s="79">
        <v>0</v>
      </c>
      <c r="N25" s="79">
        <v>0</v>
      </c>
      <c r="O25" s="79">
        <v>29599.77</v>
      </c>
      <c r="P25" s="79">
        <v>0</v>
      </c>
      <c r="Q25" s="80">
        <v>0</v>
      </c>
      <c r="R25" s="81" t="s">
        <v>75</v>
      </c>
      <c r="S25" s="8"/>
      <c r="T25" s="81" t="s">
        <v>32</v>
      </c>
    </row>
    <row r="26" spans="1:20" s="66" customFormat="1">
      <c r="A26" s="3">
        <v>9</v>
      </c>
      <c r="B26" s="95" t="s">
        <v>86</v>
      </c>
      <c r="C26" s="103">
        <v>1971</v>
      </c>
      <c r="D26" s="103" t="s">
        <v>95</v>
      </c>
      <c r="E26" s="98" t="s">
        <v>30</v>
      </c>
      <c r="F26" s="75">
        <v>5</v>
      </c>
      <c r="G26" s="75">
        <v>4</v>
      </c>
      <c r="H26" s="76">
        <v>2983</v>
      </c>
      <c r="I26" s="76">
        <v>2703</v>
      </c>
      <c r="J26" s="77">
        <v>106</v>
      </c>
      <c r="K26" s="78">
        <f t="shared" si="4"/>
        <v>50222.44</v>
      </c>
      <c r="L26" s="79">
        <v>0</v>
      </c>
      <c r="M26" s="79">
        <v>0</v>
      </c>
      <c r="N26" s="79">
        <v>0</v>
      </c>
      <c r="O26" s="79">
        <v>50222.44</v>
      </c>
      <c r="P26" s="79">
        <v>0</v>
      </c>
      <c r="Q26" s="80"/>
      <c r="R26" s="81" t="s">
        <v>75</v>
      </c>
      <c r="S26" s="8"/>
      <c r="T26" s="81" t="s">
        <v>32</v>
      </c>
    </row>
    <row r="27" spans="1:20">
      <c r="A27" s="3">
        <v>10</v>
      </c>
      <c r="B27" s="95" t="s">
        <v>87</v>
      </c>
      <c r="C27" s="103">
        <v>1969</v>
      </c>
      <c r="D27" s="103" t="s">
        <v>95</v>
      </c>
      <c r="E27" s="98" t="s">
        <v>30</v>
      </c>
      <c r="F27" s="75">
        <v>5</v>
      </c>
      <c r="G27" s="75">
        <v>6</v>
      </c>
      <c r="H27" s="76">
        <v>4363.3</v>
      </c>
      <c r="I27" s="76">
        <v>3931.3</v>
      </c>
      <c r="J27" s="77">
        <v>180</v>
      </c>
      <c r="K27" s="78">
        <f t="shared" si="4"/>
        <v>20429.150000000001</v>
      </c>
      <c r="L27" s="79">
        <v>0</v>
      </c>
      <c r="M27" s="79">
        <v>0</v>
      </c>
      <c r="N27" s="79">
        <v>0</v>
      </c>
      <c r="O27" s="79">
        <v>20429.150000000001</v>
      </c>
      <c r="P27" s="79">
        <v>0</v>
      </c>
      <c r="Q27" s="80">
        <v>0</v>
      </c>
      <c r="R27" s="81" t="s">
        <v>75</v>
      </c>
      <c r="S27" s="8"/>
      <c r="T27" s="81" t="s">
        <v>32</v>
      </c>
    </row>
    <row r="28" spans="1:20" s="66" customFormat="1">
      <c r="A28" s="3">
        <v>11</v>
      </c>
      <c r="B28" s="95" t="s">
        <v>88</v>
      </c>
      <c r="C28" s="103">
        <v>1969</v>
      </c>
      <c r="D28" s="103" t="s">
        <v>95</v>
      </c>
      <c r="E28" s="98" t="s">
        <v>30</v>
      </c>
      <c r="F28" s="75">
        <v>5</v>
      </c>
      <c r="G28" s="75">
        <v>4</v>
      </c>
      <c r="H28" s="76">
        <v>2947</v>
      </c>
      <c r="I28" s="76">
        <v>2701</v>
      </c>
      <c r="J28" s="77">
        <v>101</v>
      </c>
      <c r="K28" s="78">
        <f t="shared" si="4"/>
        <v>21801.93</v>
      </c>
      <c r="L28" s="79">
        <v>0</v>
      </c>
      <c r="M28" s="79">
        <v>0</v>
      </c>
      <c r="N28" s="79">
        <v>0</v>
      </c>
      <c r="O28" s="79">
        <v>21801.93</v>
      </c>
      <c r="P28" s="79">
        <v>0</v>
      </c>
      <c r="Q28" s="80"/>
      <c r="R28" s="81" t="s">
        <v>75</v>
      </c>
      <c r="S28" s="8"/>
      <c r="T28" s="81" t="s">
        <v>110</v>
      </c>
    </row>
    <row r="29" spans="1:20" s="66" customFormat="1">
      <c r="A29" s="3">
        <v>12</v>
      </c>
      <c r="B29" s="95" t="s">
        <v>89</v>
      </c>
      <c r="C29" s="103">
        <v>1973</v>
      </c>
      <c r="D29" s="103" t="s">
        <v>95</v>
      </c>
      <c r="E29" s="98" t="s">
        <v>30</v>
      </c>
      <c r="F29" s="75">
        <v>5</v>
      </c>
      <c r="G29" s="75">
        <v>8</v>
      </c>
      <c r="H29" s="76">
        <v>6349.7</v>
      </c>
      <c r="I29" s="76">
        <v>5776.1</v>
      </c>
      <c r="J29" s="77">
        <v>254</v>
      </c>
      <c r="K29" s="78">
        <f t="shared" si="4"/>
        <v>21148.52</v>
      </c>
      <c r="L29" s="79">
        <v>0</v>
      </c>
      <c r="M29" s="79">
        <v>0</v>
      </c>
      <c r="N29" s="79">
        <v>0</v>
      </c>
      <c r="O29" s="79">
        <v>21148.52</v>
      </c>
      <c r="P29" s="79">
        <v>0</v>
      </c>
      <c r="Q29" s="80"/>
      <c r="R29" s="81" t="s">
        <v>75</v>
      </c>
      <c r="S29" s="8"/>
      <c r="T29" s="81" t="s">
        <v>32</v>
      </c>
    </row>
    <row r="30" spans="1:20" s="66" customFormat="1">
      <c r="A30" s="3">
        <v>13</v>
      </c>
      <c r="B30" s="95" t="s">
        <v>90</v>
      </c>
      <c r="C30" s="103">
        <v>1969</v>
      </c>
      <c r="D30" s="103" t="s">
        <v>95</v>
      </c>
      <c r="E30" s="98" t="s">
        <v>30</v>
      </c>
      <c r="F30" s="75">
        <v>5</v>
      </c>
      <c r="G30" s="75">
        <v>4</v>
      </c>
      <c r="H30" s="76">
        <v>2954.5</v>
      </c>
      <c r="I30" s="76">
        <v>2701.5</v>
      </c>
      <c r="J30" s="77">
        <v>105</v>
      </c>
      <c r="K30" s="78">
        <f t="shared" si="4"/>
        <v>21809.49</v>
      </c>
      <c r="L30" s="79">
        <v>0</v>
      </c>
      <c r="M30" s="79">
        <v>0</v>
      </c>
      <c r="N30" s="79">
        <v>0</v>
      </c>
      <c r="O30" s="79">
        <v>21809.49</v>
      </c>
      <c r="P30" s="79">
        <v>0</v>
      </c>
      <c r="Q30" s="80"/>
      <c r="R30" s="81" t="s">
        <v>75</v>
      </c>
      <c r="S30" s="8"/>
      <c r="T30" s="81" t="s">
        <v>32</v>
      </c>
    </row>
    <row r="31" spans="1:20" s="66" customFormat="1">
      <c r="A31" s="3">
        <v>14</v>
      </c>
      <c r="B31" s="95" t="s">
        <v>91</v>
      </c>
      <c r="C31" s="103">
        <v>1972</v>
      </c>
      <c r="D31" s="103" t="s">
        <v>95</v>
      </c>
      <c r="E31" s="98" t="s">
        <v>30</v>
      </c>
      <c r="F31" s="75">
        <v>5</v>
      </c>
      <c r="G31" s="75">
        <v>8</v>
      </c>
      <c r="H31" s="76">
        <v>6322.8</v>
      </c>
      <c r="I31" s="76">
        <v>5762.8</v>
      </c>
      <c r="J31" s="77">
        <v>246</v>
      </c>
      <c r="K31" s="78">
        <f t="shared" si="4"/>
        <v>21112.43</v>
      </c>
      <c r="L31" s="79">
        <v>0</v>
      </c>
      <c r="M31" s="79">
        <v>0</v>
      </c>
      <c r="N31" s="79">
        <v>0</v>
      </c>
      <c r="O31" s="79">
        <v>21112.43</v>
      </c>
      <c r="P31" s="79">
        <v>0</v>
      </c>
      <c r="Q31" s="80"/>
      <c r="R31" s="81" t="s">
        <v>75</v>
      </c>
      <c r="S31" s="8"/>
      <c r="T31" s="81" t="s">
        <v>32</v>
      </c>
    </row>
    <row r="32" spans="1:20" s="102" customFormat="1">
      <c r="A32" s="3">
        <v>15</v>
      </c>
      <c r="B32" s="95" t="s">
        <v>97</v>
      </c>
      <c r="C32" s="103">
        <v>1977</v>
      </c>
      <c r="D32" s="103" t="s">
        <v>95</v>
      </c>
      <c r="E32" s="98" t="s">
        <v>30</v>
      </c>
      <c r="F32" s="75">
        <v>5</v>
      </c>
      <c r="G32" s="75">
        <v>8</v>
      </c>
      <c r="H32" s="76">
        <v>6335.5</v>
      </c>
      <c r="I32" s="76">
        <v>5762.8</v>
      </c>
      <c r="J32" s="77">
        <v>262</v>
      </c>
      <c r="K32" s="78">
        <f t="shared" si="4"/>
        <v>35898.06</v>
      </c>
      <c r="L32" s="79">
        <v>0</v>
      </c>
      <c r="M32" s="79">
        <v>0</v>
      </c>
      <c r="N32" s="79">
        <v>0</v>
      </c>
      <c r="O32" s="79">
        <v>35898.06</v>
      </c>
      <c r="P32" s="79">
        <v>0</v>
      </c>
      <c r="Q32" s="80"/>
      <c r="R32" s="81" t="s">
        <v>75</v>
      </c>
      <c r="S32" s="8"/>
      <c r="T32" s="81" t="s">
        <v>32</v>
      </c>
    </row>
    <row r="33" spans="1:21" s="102" customFormat="1">
      <c r="A33" s="3">
        <v>16</v>
      </c>
      <c r="B33" s="95" t="s">
        <v>98</v>
      </c>
      <c r="C33" s="103">
        <v>1978</v>
      </c>
      <c r="D33" s="103" t="s">
        <v>95</v>
      </c>
      <c r="E33" s="98" t="s">
        <v>30</v>
      </c>
      <c r="F33" s="75">
        <v>5</v>
      </c>
      <c r="G33" s="75">
        <v>8</v>
      </c>
      <c r="H33" s="76">
        <v>6381.5</v>
      </c>
      <c r="I33" s="76">
        <v>5821.5</v>
      </c>
      <c r="J33" s="77">
        <v>268</v>
      </c>
      <c r="K33" s="78">
        <f t="shared" si="4"/>
        <v>21207.3</v>
      </c>
      <c r="L33" s="79">
        <v>0</v>
      </c>
      <c r="M33" s="79">
        <v>0</v>
      </c>
      <c r="N33" s="79">
        <v>0</v>
      </c>
      <c r="O33" s="79">
        <v>21207.3</v>
      </c>
      <c r="P33" s="79">
        <v>0</v>
      </c>
      <c r="Q33" s="80"/>
      <c r="R33" s="81" t="s">
        <v>75</v>
      </c>
      <c r="S33" s="8"/>
      <c r="T33" s="81" t="s">
        <v>32</v>
      </c>
    </row>
    <row r="34" spans="1:21" s="66" customFormat="1">
      <c r="A34" s="3">
        <v>17</v>
      </c>
      <c r="B34" s="95" t="s">
        <v>92</v>
      </c>
      <c r="C34" s="103">
        <v>1978</v>
      </c>
      <c r="D34" s="103" t="s">
        <v>95</v>
      </c>
      <c r="E34" s="98" t="s">
        <v>30</v>
      </c>
      <c r="F34" s="75">
        <v>5</v>
      </c>
      <c r="G34" s="75">
        <v>8</v>
      </c>
      <c r="H34" s="76">
        <v>6270.9</v>
      </c>
      <c r="I34" s="76">
        <v>5791.3</v>
      </c>
      <c r="J34" s="77">
        <v>279</v>
      </c>
      <c r="K34" s="78">
        <f t="shared" si="4"/>
        <v>21072.94</v>
      </c>
      <c r="L34" s="79">
        <v>0</v>
      </c>
      <c r="M34" s="79">
        <v>0</v>
      </c>
      <c r="N34" s="79">
        <v>0</v>
      </c>
      <c r="O34" s="79">
        <v>21072.94</v>
      </c>
      <c r="P34" s="79">
        <v>0</v>
      </c>
      <c r="Q34" s="80"/>
      <c r="R34" s="81" t="s">
        <v>75</v>
      </c>
      <c r="S34" s="8"/>
      <c r="T34" s="81" t="s">
        <v>32</v>
      </c>
    </row>
    <row r="35" spans="1:21" s="66" customFormat="1">
      <c r="A35" s="3">
        <v>18</v>
      </c>
      <c r="B35" s="95" t="s">
        <v>93</v>
      </c>
      <c r="C35" s="103">
        <v>1982</v>
      </c>
      <c r="D35" s="103" t="s">
        <v>95</v>
      </c>
      <c r="E35" s="98" t="s">
        <v>30</v>
      </c>
      <c r="F35" s="75">
        <v>5</v>
      </c>
      <c r="G35" s="75">
        <v>8</v>
      </c>
      <c r="H35" s="76">
        <v>6270.9</v>
      </c>
      <c r="I35" s="76">
        <v>5791.3</v>
      </c>
      <c r="J35" s="77">
        <v>259</v>
      </c>
      <c r="K35" s="78">
        <f t="shared" si="4"/>
        <v>21072.94</v>
      </c>
      <c r="L35" s="79">
        <v>0</v>
      </c>
      <c r="M35" s="79">
        <v>0</v>
      </c>
      <c r="N35" s="79">
        <v>0</v>
      </c>
      <c r="O35" s="79">
        <v>21072.94</v>
      </c>
      <c r="P35" s="79">
        <v>0</v>
      </c>
      <c r="Q35" s="80"/>
      <c r="R35" s="81" t="s">
        <v>75</v>
      </c>
      <c r="S35" s="8"/>
      <c r="T35" s="81" t="s">
        <v>110</v>
      </c>
    </row>
    <row r="36" spans="1:21" s="121" customFormat="1">
      <c r="A36" s="3">
        <v>19</v>
      </c>
      <c r="B36" s="95" t="s">
        <v>94</v>
      </c>
      <c r="C36" s="120">
        <v>1991</v>
      </c>
      <c r="D36" s="120" t="s">
        <v>95</v>
      </c>
      <c r="E36" s="119" t="s">
        <v>30</v>
      </c>
      <c r="F36" s="75">
        <v>5</v>
      </c>
      <c r="G36" s="75">
        <v>8</v>
      </c>
      <c r="H36" s="76">
        <v>9643.2999999999993</v>
      </c>
      <c r="I36" s="76">
        <v>8387.2999999999993</v>
      </c>
      <c r="J36" s="77">
        <v>351</v>
      </c>
      <c r="K36" s="78">
        <f t="shared" si="4"/>
        <v>25804.25</v>
      </c>
      <c r="L36" s="79">
        <v>0</v>
      </c>
      <c r="M36" s="79">
        <v>0</v>
      </c>
      <c r="N36" s="79">
        <v>0</v>
      </c>
      <c r="O36" s="79">
        <v>25804.25</v>
      </c>
      <c r="P36" s="79">
        <v>0</v>
      </c>
      <c r="Q36" s="80">
        <v>0</v>
      </c>
      <c r="R36" s="81" t="s">
        <v>75</v>
      </c>
      <c r="S36" s="8"/>
      <c r="T36" s="81" t="s">
        <v>110</v>
      </c>
    </row>
    <row r="37" spans="1:21" s="66" customFormat="1">
      <c r="A37" s="133">
        <v>20</v>
      </c>
      <c r="B37" s="134" t="s">
        <v>111</v>
      </c>
      <c r="C37" s="135">
        <v>1991</v>
      </c>
      <c r="D37" s="135" t="s">
        <v>95</v>
      </c>
      <c r="E37" s="125" t="s">
        <v>30</v>
      </c>
      <c r="F37" s="136">
        <v>5</v>
      </c>
      <c r="G37" s="136">
        <v>8</v>
      </c>
      <c r="H37" s="137">
        <v>9711.6</v>
      </c>
      <c r="I37" s="137">
        <v>8455.6</v>
      </c>
      <c r="J37" s="138">
        <v>351</v>
      </c>
      <c r="K37" s="139">
        <v>25908.400000000001</v>
      </c>
      <c r="L37" s="140">
        <v>0</v>
      </c>
      <c r="M37" s="140">
        <v>0</v>
      </c>
      <c r="N37" s="140">
        <v>0</v>
      </c>
      <c r="O37" s="139">
        <v>25908.400000000001</v>
      </c>
      <c r="P37" s="140">
        <v>0</v>
      </c>
      <c r="Q37" s="139">
        <v>0</v>
      </c>
      <c r="R37" s="141" t="s">
        <v>75</v>
      </c>
      <c r="S37" s="8"/>
      <c r="T37" s="141" t="s">
        <v>110</v>
      </c>
    </row>
    <row r="38" spans="1:21" s="112" customFormat="1" ht="12.75">
      <c r="A38" s="162" t="s">
        <v>11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4"/>
      <c r="U38" s="113"/>
    </row>
    <row r="39" spans="1:21" s="7" customFormat="1">
      <c r="A39" s="190" t="s">
        <v>12</v>
      </c>
      <c r="B39" s="191"/>
      <c r="C39" s="83" t="s">
        <v>7</v>
      </c>
      <c r="D39" s="84" t="s">
        <v>7</v>
      </c>
      <c r="E39" s="84" t="s">
        <v>7</v>
      </c>
      <c r="F39" s="85" t="s">
        <v>7</v>
      </c>
      <c r="G39" s="85" t="s">
        <v>7</v>
      </c>
      <c r="H39" s="9">
        <f t="shared" ref="H39:Q39" si="5">H41+H51</f>
        <v>117450.29999999999</v>
      </c>
      <c r="I39" s="9">
        <f t="shared" si="5"/>
        <v>105515.1</v>
      </c>
      <c r="J39" s="9">
        <f t="shared" si="5"/>
        <v>4723</v>
      </c>
      <c r="K39" s="9">
        <f t="shared" si="5"/>
        <v>29131065.239999998</v>
      </c>
      <c r="L39" s="9">
        <f t="shared" si="5"/>
        <v>0</v>
      </c>
      <c r="M39" s="9">
        <f t="shared" si="5"/>
        <v>0</v>
      </c>
      <c r="N39" s="9">
        <f t="shared" si="5"/>
        <v>0</v>
      </c>
      <c r="O39" s="9">
        <f t="shared" si="5"/>
        <v>29131065.239999998</v>
      </c>
      <c r="P39" s="9">
        <f t="shared" si="5"/>
        <v>0</v>
      </c>
      <c r="Q39" s="9" t="e">
        <f t="shared" si="5"/>
        <v>#VALUE!</v>
      </c>
      <c r="R39" s="83" t="s">
        <v>7</v>
      </c>
      <c r="S39" s="12"/>
      <c r="T39" s="83" t="s">
        <v>7</v>
      </c>
      <c r="U39" s="82"/>
    </row>
    <row r="40" spans="1:21" s="7" customFormat="1" ht="15" customHeight="1">
      <c r="A40" s="192" t="s">
        <v>24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4"/>
      <c r="U40" s="82"/>
    </row>
    <row r="41" spans="1:21" s="7" customFormat="1" ht="12.75">
      <c r="A41" s="195" t="s">
        <v>26</v>
      </c>
      <c r="B41" s="196"/>
      <c r="C41" s="93" t="s">
        <v>7</v>
      </c>
      <c r="D41" s="93" t="s">
        <v>7</v>
      </c>
      <c r="E41" s="93" t="s">
        <v>7</v>
      </c>
      <c r="F41" s="93" t="s">
        <v>7</v>
      </c>
      <c r="G41" s="93" t="s">
        <v>7</v>
      </c>
      <c r="H41" s="86">
        <f>H43</f>
        <v>21615.9</v>
      </c>
      <c r="I41" s="86">
        <f t="shared" ref="I41:O41" si="6">I43</f>
        <v>19215</v>
      </c>
      <c r="J41" s="86">
        <f t="shared" si="6"/>
        <v>952</v>
      </c>
      <c r="K41" s="86">
        <f t="shared" si="6"/>
        <v>492274.73</v>
      </c>
      <c r="L41" s="86">
        <f t="shared" si="6"/>
        <v>0</v>
      </c>
      <c r="M41" s="86">
        <f t="shared" si="6"/>
        <v>0</v>
      </c>
      <c r="N41" s="86">
        <f t="shared" si="6"/>
        <v>0</v>
      </c>
      <c r="O41" s="86">
        <f t="shared" si="6"/>
        <v>492274.73</v>
      </c>
      <c r="P41" s="86">
        <f t="shared" ref="P41" si="7">P43</f>
        <v>0</v>
      </c>
      <c r="Q41" s="87"/>
      <c r="R41" s="93" t="s">
        <v>7</v>
      </c>
      <c r="S41" s="93" t="s">
        <v>7</v>
      </c>
      <c r="T41" s="93" t="s">
        <v>7</v>
      </c>
      <c r="U41" s="82"/>
    </row>
    <row r="42" spans="1:21" s="7" customFormat="1" ht="14.25" customHeight="1">
      <c r="A42" s="192" t="s">
        <v>100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4"/>
    </row>
    <row r="43" spans="1:21" ht="41.25" customHeight="1">
      <c r="A43" s="197" t="s">
        <v>99</v>
      </c>
      <c r="B43" s="198"/>
      <c r="C43" s="67" t="s">
        <v>7</v>
      </c>
      <c r="D43" s="67" t="s">
        <v>7</v>
      </c>
      <c r="E43" s="67" t="s">
        <v>7</v>
      </c>
      <c r="F43" s="72" t="s">
        <v>7</v>
      </c>
      <c r="G43" s="72" t="s">
        <v>7</v>
      </c>
      <c r="H43" s="68">
        <v>21615.9</v>
      </c>
      <c r="I43" s="68">
        <v>19215</v>
      </c>
      <c r="J43" s="68">
        <v>952</v>
      </c>
      <c r="K43" s="68">
        <f t="shared" ref="K43:P43" si="8">SUM(K44:K48)</f>
        <v>492274.73</v>
      </c>
      <c r="L43" s="68">
        <f t="shared" si="8"/>
        <v>0</v>
      </c>
      <c r="M43" s="68">
        <f t="shared" si="8"/>
        <v>0</v>
      </c>
      <c r="N43" s="68">
        <f t="shared" si="8"/>
        <v>0</v>
      </c>
      <c r="O43" s="68">
        <f t="shared" si="8"/>
        <v>492274.73</v>
      </c>
      <c r="P43" s="68">
        <f t="shared" si="8"/>
        <v>0</v>
      </c>
      <c r="Q43" s="88" t="e">
        <f>SUM(#REF!)</f>
        <v>#REF!</v>
      </c>
      <c r="R43" s="67" t="s">
        <v>7</v>
      </c>
      <c r="S43" s="74"/>
      <c r="T43" s="67" t="s">
        <v>7</v>
      </c>
    </row>
    <row r="44" spans="1:21" s="102" customFormat="1" ht="18.75" customHeight="1">
      <c r="A44" s="109">
        <v>1</v>
      </c>
      <c r="B44" s="110" t="s">
        <v>112</v>
      </c>
      <c r="C44" s="111">
        <v>1968</v>
      </c>
      <c r="D44" s="103" t="s">
        <v>95</v>
      </c>
      <c r="E44" s="98" t="s">
        <v>30</v>
      </c>
      <c r="F44" s="75">
        <v>5</v>
      </c>
      <c r="G44" s="75">
        <v>4</v>
      </c>
      <c r="H44" s="89">
        <v>3003</v>
      </c>
      <c r="I44" s="89">
        <v>2718</v>
      </c>
      <c r="J44" s="92">
        <v>118</v>
      </c>
      <c r="K44" s="89">
        <f>L44+M44+N44+O44+P44</f>
        <v>80461.539999999994</v>
      </c>
      <c r="L44" s="91">
        <v>0</v>
      </c>
      <c r="M44" s="91">
        <v>0</v>
      </c>
      <c r="N44" s="91">
        <v>0</v>
      </c>
      <c r="O44" s="91">
        <v>80461.539999999994</v>
      </c>
      <c r="P44" s="91">
        <v>0</v>
      </c>
      <c r="Q44" s="88"/>
      <c r="R44" s="81" t="s">
        <v>76</v>
      </c>
      <c r="S44" s="74"/>
      <c r="T44" s="90" t="s">
        <v>32</v>
      </c>
    </row>
    <row r="45" spans="1:21" s="102" customFormat="1" ht="20.25" customHeight="1">
      <c r="A45" s="109">
        <v>2</v>
      </c>
      <c r="B45" s="110" t="s">
        <v>113</v>
      </c>
      <c r="C45" s="111">
        <v>1968</v>
      </c>
      <c r="D45" s="103" t="s">
        <v>95</v>
      </c>
      <c r="E45" s="98" t="s">
        <v>30</v>
      </c>
      <c r="F45" s="75">
        <v>5</v>
      </c>
      <c r="G45" s="75">
        <v>4</v>
      </c>
      <c r="H45" s="89">
        <v>3004</v>
      </c>
      <c r="I45" s="89">
        <v>2724</v>
      </c>
      <c r="J45" s="92">
        <v>126</v>
      </c>
      <c r="K45" s="89">
        <f t="shared" ref="K45:K48" si="9">L45+M45+N45+O45+P45</f>
        <v>81300.92</v>
      </c>
      <c r="L45" s="91">
        <v>0</v>
      </c>
      <c r="M45" s="91">
        <v>0</v>
      </c>
      <c r="N45" s="91">
        <v>0</v>
      </c>
      <c r="O45" s="91">
        <v>81300.92</v>
      </c>
      <c r="P45" s="91">
        <v>0</v>
      </c>
      <c r="Q45" s="88"/>
      <c r="R45" s="81" t="s">
        <v>76</v>
      </c>
      <c r="S45" s="74"/>
      <c r="T45" s="90" t="s">
        <v>32</v>
      </c>
    </row>
    <row r="46" spans="1:21" s="102" customFormat="1" ht="19.5" customHeight="1">
      <c r="A46" s="109">
        <v>3</v>
      </c>
      <c r="B46" s="110" t="s">
        <v>114</v>
      </c>
      <c r="C46" s="111">
        <v>1968</v>
      </c>
      <c r="D46" s="103" t="s">
        <v>95</v>
      </c>
      <c r="E46" s="98" t="s">
        <v>30</v>
      </c>
      <c r="F46" s="75">
        <v>5</v>
      </c>
      <c r="G46" s="75">
        <v>4</v>
      </c>
      <c r="H46" s="89">
        <v>2995.2</v>
      </c>
      <c r="I46" s="89">
        <v>2715.2</v>
      </c>
      <c r="J46" s="92">
        <v>115</v>
      </c>
      <c r="K46" s="89">
        <f t="shared" si="9"/>
        <v>81038.28</v>
      </c>
      <c r="L46" s="91">
        <v>0</v>
      </c>
      <c r="M46" s="91">
        <v>0</v>
      </c>
      <c r="N46" s="91">
        <v>0</v>
      </c>
      <c r="O46" s="91">
        <v>81038.28</v>
      </c>
      <c r="P46" s="91">
        <v>0</v>
      </c>
      <c r="Q46" s="88"/>
      <c r="R46" s="81" t="s">
        <v>76</v>
      </c>
      <c r="S46" s="74"/>
      <c r="T46" s="90" t="s">
        <v>32</v>
      </c>
    </row>
    <row r="47" spans="1:21" s="102" customFormat="1" ht="20.25" customHeight="1">
      <c r="A47" s="109">
        <v>4</v>
      </c>
      <c r="B47" s="110" t="s">
        <v>115</v>
      </c>
      <c r="C47" s="111">
        <v>1968</v>
      </c>
      <c r="D47" s="103" t="s">
        <v>95</v>
      </c>
      <c r="E47" s="98" t="s">
        <v>30</v>
      </c>
      <c r="F47" s="75">
        <v>5</v>
      </c>
      <c r="G47" s="75">
        <v>3</v>
      </c>
      <c r="H47" s="89">
        <v>2796.1</v>
      </c>
      <c r="I47" s="89">
        <v>2586.1</v>
      </c>
      <c r="J47" s="92">
        <v>114</v>
      </c>
      <c r="K47" s="89">
        <f t="shared" si="9"/>
        <v>77185.14</v>
      </c>
      <c r="L47" s="91">
        <v>0</v>
      </c>
      <c r="M47" s="91">
        <v>0</v>
      </c>
      <c r="N47" s="91">
        <v>0</v>
      </c>
      <c r="O47" s="91">
        <v>77185.14</v>
      </c>
      <c r="P47" s="91">
        <v>0</v>
      </c>
      <c r="Q47" s="88"/>
      <c r="R47" s="81" t="s">
        <v>76</v>
      </c>
      <c r="S47" s="74"/>
      <c r="T47" s="90" t="s">
        <v>32</v>
      </c>
    </row>
    <row r="48" spans="1:21" s="102" customFormat="1" ht="18.75" customHeight="1">
      <c r="A48" s="109">
        <v>5</v>
      </c>
      <c r="B48" s="110" t="s">
        <v>117</v>
      </c>
      <c r="C48" s="111">
        <v>1982</v>
      </c>
      <c r="D48" s="103" t="s">
        <v>95</v>
      </c>
      <c r="E48" s="98" t="s">
        <v>30</v>
      </c>
      <c r="F48" s="75">
        <v>5</v>
      </c>
      <c r="G48" s="75">
        <v>8</v>
      </c>
      <c r="H48" s="89">
        <v>6270.9</v>
      </c>
      <c r="I48" s="89">
        <v>5791.3</v>
      </c>
      <c r="J48" s="92">
        <v>279</v>
      </c>
      <c r="K48" s="89">
        <f t="shared" si="9"/>
        <v>172288.85</v>
      </c>
      <c r="L48" s="91">
        <v>0</v>
      </c>
      <c r="M48" s="91">
        <v>0</v>
      </c>
      <c r="N48" s="91">
        <v>0</v>
      </c>
      <c r="O48" s="91">
        <v>172288.85</v>
      </c>
      <c r="P48" s="91">
        <v>0</v>
      </c>
      <c r="Q48" s="88"/>
      <c r="R48" s="81" t="s">
        <v>76</v>
      </c>
      <c r="S48" s="74"/>
      <c r="T48" s="90" t="s">
        <v>32</v>
      </c>
    </row>
    <row r="49" spans="1:20" s="129" customFormat="1" ht="18.75" customHeight="1">
      <c r="A49" s="3">
        <v>6</v>
      </c>
      <c r="B49" s="95" t="s">
        <v>124</v>
      </c>
      <c r="C49" s="128">
        <v>1970</v>
      </c>
      <c r="D49" s="128" t="s">
        <v>95</v>
      </c>
      <c r="E49" s="126" t="s">
        <v>30</v>
      </c>
      <c r="F49" s="75">
        <v>5</v>
      </c>
      <c r="G49" s="75">
        <v>4</v>
      </c>
      <c r="H49" s="76">
        <v>3546.7</v>
      </c>
      <c r="I49" s="76">
        <v>2680.4</v>
      </c>
      <c r="J49" s="77">
        <v>200</v>
      </c>
      <c r="K49" s="80">
        <v>0</v>
      </c>
      <c r="L49" s="79">
        <v>0</v>
      </c>
      <c r="M49" s="79">
        <v>0</v>
      </c>
      <c r="N49" s="79">
        <v>0</v>
      </c>
      <c r="O49" s="80">
        <v>0</v>
      </c>
      <c r="P49" s="79">
        <v>0</v>
      </c>
      <c r="Q49" s="80"/>
      <c r="R49" s="81" t="s">
        <v>76</v>
      </c>
      <c r="S49" s="127"/>
      <c r="T49" s="128" t="s">
        <v>32</v>
      </c>
    </row>
    <row r="50" spans="1:20" s="102" customFormat="1" ht="12.75">
      <c r="A50" s="185" t="s">
        <v>28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7"/>
    </row>
    <row r="51" spans="1:20" s="102" customFormat="1" ht="27.75" customHeight="1">
      <c r="A51" s="188" t="s">
        <v>27</v>
      </c>
      <c r="B51" s="189"/>
      <c r="C51" s="67" t="s">
        <v>7</v>
      </c>
      <c r="D51" s="67" t="s">
        <v>7</v>
      </c>
      <c r="E51" s="67" t="s">
        <v>7</v>
      </c>
      <c r="F51" s="67" t="s">
        <v>7</v>
      </c>
      <c r="G51" s="67" t="s">
        <v>7</v>
      </c>
      <c r="H51" s="86">
        <f>H53</f>
        <v>95834.4</v>
      </c>
      <c r="I51" s="86">
        <f t="shared" ref="I51:P51" si="10">I53</f>
        <v>86300.1</v>
      </c>
      <c r="J51" s="86">
        <f t="shared" si="10"/>
        <v>3771</v>
      </c>
      <c r="K51" s="86">
        <f t="shared" si="10"/>
        <v>28638790.509999998</v>
      </c>
      <c r="L51" s="86">
        <f t="shared" si="10"/>
        <v>0</v>
      </c>
      <c r="M51" s="86">
        <f t="shared" si="10"/>
        <v>0</v>
      </c>
      <c r="N51" s="86">
        <f t="shared" si="10"/>
        <v>0</v>
      </c>
      <c r="O51" s="86">
        <f t="shared" si="10"/>
        <v>28638790.509999998</v>
      </c>
      <c r="P51" s="86">
        <f t="shared" si="10"/>
        <v>0</v>
      </c>
      <c r="Q51" s="67" t="s">
        <v>7</v>
      </c>
      <c r="R51" s="67" t="s">
        <v>7</v>
      </c>
      <c r="S51" s="67" t="s">
        <v>7</v>
      </c>
      <c r="T51" s="67" t="s">
        <v>7</v>
      </c>
    </row>
    <row r="52" spans="1:20" s="102" customFormat="1" ht="12.75" customHeight="1">
      <c r="A52" s="184" t="s">
        <v>100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</row>
    <row r="53" spans="1:20" s="7" customFormat="1" ht="39.75" customHeight="1">
      <c r="A53" s="160" t="s">
        <v>77</v>
      </c>
      <c r="B53" s="161"/>
      <c r="C53" s="67" t="s">
        <v>7</v>
      </c>
      <c r="D53" s="67" t="s">
        <v>7</v>
      </c>
      <c r="E53" s="67" t="s">
        <v>7</v>
      </c>
      <c r="F53" s="72" t="s">
        <v>7</v>
      </c>
      <c r="G53" s="72" t="s">
        <v>7</v>
      </c>
      <c r="H53" s="68">
        <f>SUM(H54:H73)</f>
        <v>95834.4</v>
      </c>
      <c r="I53" s="68">
        <f>SUM(I54:I73)</f>
        <v>86300.1</v>
      </c>
      <c r="J53" s="73">
        <f>SUM(J54:J73)</f>
        <v>3771</v>
      </c>
      <c r="K53" s="68">
        <f>SUM(K54:K73)</f>
        <v>28638790.509999998</v>
      </c>
      <c r="L53" s="68">
        <f>SUM(L54:L72)</f>
        <v>0</v>
      </c>
      <c r="M53" s="68">
        <f>SUM(M54:M72)</f>
        <v>0</v>
      </c>
      <c r="N53" s="68">
        <f>SUM(N54:N72)</f>
        <v>0</v>
      </c>
      <c r="O53" s="68">
        <f>SUM(O54:O73)</f>
        <v>28638790.509999998</v>
      </c>
      <c r="P53" s="68">
        <f>SUM(P54:P72)</f>
        <v>0</v>
      </c>
      <c r="Q53" s="68">
        <f>SUM(Q54:Q72)</f>
        <v>0</v>
      </c>
      <c r="R53" s="67" t="s">
        <v>7</v>
      </c>
      <c r="S53" s="74"/>
      <c r="T53" s="67" t="s">
        <v>7</v>
      </c>
    </row>
    <row r="54" spans="1:20" s="102" customFormat="1">
      <c r="A54" s="3">
        <v>1</v>
      </c>
      <c r="B54" s="95" t="s">
        <v>78</v>
      </c>
      <c r="C54" s="103">
        <v>1968</v>
      </c>
      <c r="D54" s="103" t="s">
        <v>95</v>
      </c>
      <c r="E54" s="98" t="s">
        <v>30</v>
      </c>
      <c r="F54" s="75">
        <v>5</v>
      </c>
      <c r="G54" s="75">
        <v>4</v>
      </c>
      <c r="H54" s="76">
        <v>3003</v>
      </c>
      <c r="I54" s="76">
        <v>2718</v>
      </c>
      <c r="J54" s="77">
        <v>118</v>
      </c>
      <c r="K54" s="78">
        <f>SUM(L54:P54)</f>
        <v>2028046.15</v>
      </c>
      <c r="L54" s="79">
        <v>0</v>
      </c>
      <c r="M54" s="79">
        <v>0</v>
      </c>
      <c r="N54" s="79">
        <v>0</v>
      </c>
      <c r="O54" s="79">
        <v>2028046.15</v>
      </c>
      <c r="P54" s="79">
        <v>0</v>
      </c>
      <c r="Q54" s="80">
        <v>0</v>
      </c>
      <c r="R54" s="81" t="s">
        <v>76</v>
      </c>
      <c r="S54" s="8"/>
      <c r="T54" s="81" t="s">
        <v>32</v>
      </c>
    </row>
    <row r="55" spans="1:20" s="102" customFormat="1">
      <c r="A55" s="3">
        <v>2</v>
      </c>
      <c r="B55" s="95" t="s">
        <v>79</v>
      </c>
      <c r="C55" s="103">
        <v>1969</v>
      </c>
      <c r="D55" s="103" t="s">
        <v>95</v>
      </c>
      <c r="E55" s="98" t="s">
        <v>30</v>
      </c>
      <c r="F55" s="75">
        <v>5</v>
      </c>
      <c r="G55" s="75">
        <v>4</v>
      </c>
      <c r="H55" s="76">
        <v>2995</v>
      </c>
      <c r="I55" s="76">
        <v>2695.8</v>
      </c>
      <c r="J55" s="77">
        <v>118</v>
      </c>
      <c r="K55" s="78">
        <f t="shared" ref="K55:K61" si="11">SUM(L55:P55)</f>
        <v>2011481.54</v>
      </c>
      <c r="L55" s="79">
        <v>0</v>
      </c>
      <c r="M55" s="79">
        <v>0</v>
      </c>
      <c r="N55" s="79">
        <v>0</v>
      </c>
      <c r="O55" s="79">
        <v>2011481.54</v>
      </c>
      <c r="P55" s="79">
        <v>0</v>
      </c>
      <c r="Q55" s="80"/>
      <c r="R55" s="81" t="s">
        <v>76</v>
      </c>
      <c r="S55" s="8"/>
      <c r="T55" s="81" t="s">
        <v>32</v>
      </c>
    </row>
    <row r="56" spans="1:20" s="102" customFormat="1">
      <c r="A56" s="3">
        <v>3</v>
      </c>
      <c r="B56" s="95" t="s">
        <v>80</v>
      </c>
      <c r="C56" s="103">
        <v>1968</v>
      </c>
      <c r="D56" s="103" t="s">
        <v>95</v>
      </c>
      <c r="E56" s="98" t="s">
        <v>30</v>
      </c>
      <c r="F56" s="75">
        <v>5</v>
      </c>
      <c r="G56" s="75">
        <v>4</v>
      </c>
      <c r="H56" s="76">
        <v>2995.2</v>
      </c>
      <c r="I56" s="76">
        <v>2715.2</v>
      </c>
      <c r="J56" s="77">
        <v>113</v>
      </c>
      <c r="K56" s="78">
        <f t="shared" si="11"/>
        <v>2025956.92</v>
      </c>
      <c r="L56" s="79">
        <v>0</v>
      </c>
      <c r="M56" s="79">
        <v>0</v>
      </c>
      <c r="N56" s="79">
        <v>0</v>
      </c>
      <c r="O56" s="79">
        <v>2025956.92</v>
      </c>
      <c r="P56" s="79">
        <v>0</v>
      </c>
      <c r="Q56" s="80"/>
      <c r="R56" s="81" t="s">
        <v>76</v>
      </c>
      <c r="S56" s="8"/>
      <c r="T56" s="81" t="s">
        <v>32</v>
      </c>
    </row>
    <row r="57" spans="1:20" s="102" customFormat="1">
      <c r="A57" s="3">
        <v>4</v>
      </c>
      <c r="B57" s="95" t="s">
        <v>81</v>
      </c>
      <c r="C57" s="103">
        <v>1967</v>
      </c>
      <c r="D57" s="103" t="s">
        <v>95</v>
      </c>
      <c r="E57" s="98" t="s">
        <v>30</v>
      </c>
      <c r="F57" s="75">
        <v>5</v>
      </c>
      <c r="G57" s="75">
        <v>4</v>
      </c>
      <c r="H57" s="76">
        <v>3023.3</v>
      </c>
      <c r="I57" s="76">
        <v>2743.3</v>
      </c>
      <c r="J57" s="77">
        <v>126</v>
      </c>
      <c r="K57" s="78">
        <f t="shared" si="11"/>
        <v>2046923.85</v>
      </c>
      <c r="L57" s="79">
        <v>0</v>
      </c>
      <c r="M57" s="79">
        <v>0</v>
      </c>
      <c r="N57" s="79">
        <v>0</v>
      </c>
      <c r="O57" s="79">
        <v>2046923.85</v>
      </c>
      <c r="P57" s="79">
        <v>0</v>
      </c>
      <c r="Q57" s="80"/>
      <c r="R57" s="81" t="s">
        <v>76</v>
      </c>
      <c r="S57" s="8"/>
      <c r="T57" s="81" t="s">
        <v>32</v>
      </c>
    </row>
    <row r="58" spans="1:20" s="102" customFormat="1">
      <c r="A58" s="3">
        <v>5</v>
      </c>
      <c r="B58" s="95" t="s">
        <v>82</v>
      </c>
      <c r="C58" s="103">
        <v>1965</v>
      </c>
      <c r="D58" s="103" t="s">
        <v>96</v>
      </c>
      <c r="E58" s="98" t="s">
        <v>31</v>
      </c>
      <c r="F58" s="75">
        <v>5</v>
      </c>
      <c r="G58" s="75">
        <v>4</v>
      </c>
      <c r="H58" s="76">
        <v>2415.6</v>
      </c>
      <c r="I58" s="76">
        <v>3135.6</v>
      </c>
      <c r="J58" s="77">
        <v>98</v>
      </c>
      <c r="K58" s="78">
        <f t="shared" si="11"/>
        <v>994950</v>
      </c>
      <c r="L58" s="79">
        <v>0</v>
      </c>
      <c r="M58" s="79">
        <v>0</v>
      </c>
      <c r="N58" s="79">
        <v>0</v>
      </c>
      <c r="O58" s="79">
        <v>994950</v>
      </c>
      <c r="P58" s="79">
        <v>0</v>
      </c>
      <c r="Q58" s="80"/>
      <c r="R58" s="81" t="s">
        <v>76</v>
      </c>
      <c r="S58" s="8"/>
      <c r="T58" s="81" t="s">
        <v>32</v>
      </c>
    </row>
    <row r="59" spans="1:20" s="102" customFormat="1">
      <c r="A59" s="3">
        <v>6</v>
      </c>
      <c r="B59" s="95" t="s">
        <v>83</v>
      </c>
      <c r="C59" s="103">
        <v>1966</v>
      </c>
      <c r="D59" s="103" t="s">
        <v>96</v>
      </c>
      <c r="E59" s="98" t="s">
        <v>31</v>
      </c>
      <c r="F59" s="75">
        <v>5</v>
      </c>
      <c r="G59" s="75">
        <v>4</v>
      </c>
      <c r="H59" s="76">
        <v>3498.4</v>
      </c>
      <c r="I59" s="76">
        <v>3250.6</v>
      </c>
      <c r="J59" s="77">
        <v>113</v>
      </c>
      <c r="K59" s="78">
        <f t="shared" si="11"/>
        <v>1031440.38</v>
      </c>
      <c r="L59" s="79">
        <v>0</v>
      </c>
      <c r="M59" s="79">
        <v>0</v>
      </c>
      <c r="N59" s="79">
        <v>0</v>
      </c>
      <c r="O59" s="79">
        <v>1031440.38</v>
      </c>
      <c r="P59" s="79">
        <v>0</v>
      </c>
      <c r="Q59" s="80"/>
      <c r="R59" s="81" t="s">
        <v>76</v>
      </c>
      <c r="S59" s="8"/>
      <c r="T59" s="81" t="s">
        <v>32</v>
      </c>
    </row>
    <row r="60" spans="1:20" s="118" customFormat="1">
      <c r="A60" s="3">
        <v>7</v>
      </c>
      <c r="B60" s="110" t="s">
        <v>116</v>
      </c>
      <c r="C60" s="111">
        <v>1969</v>
      </c>
      <c r="D60" s="117" t="s">
        <v>95</v>
      </c>
      <c r="E60" s="116" t="s">
        <v>30</v>
      </c>
      <c r="F60" s="75">
        <v>5</v>
      </c>
      <c r="G60" s="75">
        <v>4</v>
      </c>
      <c r="H60" s="89">
        <v>4685.8999999999996</v>
      </c>
      <c r="I60" s="89">
        <v>3538.4</v>
      </c>
      <c r="J60" s="92">
        <v>162</v>
      </c>
      <c r="K60" s="78">
        <f t="shared" si="11"/>
        <v>1122761.54</v>
      </c>
      <c r="L60" s="79">
        <v>0</v>
      </c>
      <c r="M60" s="79">
        <v>0</v>
      </c>
      <c r="N60" s="79">
        <v>0</v>
      </c>
      <c r="O60" s="79">
        <v>1122761.54</v>
      </c>
      <c r="P60" s="79">
        <v>0</v>
      </c>
      <c r="Q60" s="80">
        <v>0</v>
      </c>
      <c r="R60" s="81" t="s">
        <v>76</v>
      </c>
      <c r="S60" s="8"/>
      <c r="T60" s="81" t="s">
        <v>32</v>
      </c>
    </row>
    <row r="61" spans="1:20" s="102" customFormat="1">
      <c r="A61" s="3">
        <v>8</v>
      </c>
      <c r="B61" s="95" t="s">
        <v>85</v>
      </c>
      <c r="C61" s="103">
        <v>1969</v>
      </c>
      <c r="D61" s="103" t="s">
        <v>96</v>
      </c>
      <c r="E61" s="98" t="s">
        <v>31</v>
      </c>
      <c r="F61" s="75">
        <v>5</v>
      </c>
      <c r="G61" s="75">
        <v>2</v>
      </c>
      <c r="H61" s="76">
        <v>2120.3000000000002</v>
      </c>
      <c r="I61" s="76">
        <v>1940.3</v>
      </c>
      <c r="J61" s="77">
        <v>67</v>
      </c>
      <c r="K61" s="78">
        <f t="shared" si="11"/>
        <v>807692.31</v>
      </c>
      <c r="L61" s="79">
        <v>0</v>
      </c>
      <c r="M61" s="79">
        <v>0</v>
      </c>
      <c r="N61" s="79">
        <v>0</v>
      </c>
      <c r="O61" s="79">
        <v>807692.31</v>
      </c>
      <c r="P61" s="79">
        <v>0</v>
      </c>
      <c r="Q61" s="80">
        <v>0</v>
      </c>
      <c r="R61" s="81" t="s">
        <v>76</v>
      </c>
      <c r="S61" s="8"/>
      <c r="T61" s="81" t="s">
        <v>32</v>
      </c>
    </row>
    <row r="62" spans="1:20" s="102" customFormat="1">
      <c r="A62" s="3">
        <v>11</v>
      </c>
      <c r="B62" s="95" t="s">
        <v>87</v>
      </c>
      <c r="C62" s="103">
        <v>1969</v>
      </c>
      <c r="D62" s="103" t="s">
        <v>95</v>
      </c>
      <c r="E62" s="98" t="s">
        <v>30</v>
      </c>
      <c r="F62" s="75">
        <v>5</v>
      </c>
      <c r="G62" s="75">
        <v>6</v>
      </c>
      <c r="H62" s="76">
        <v>4363.3</v>
      </c>
      <c r="I62" s="76">
        <v>3931.3</v>
      </c>
      <c r="J62" s="77">
        <v>180</v>
      </c>
      <c r="K62" s="78">
        <f t="shared" ref="K62:K70" si="12">SUM(L62:P62)</f>
        <v>1247431.74</v>
      </c>
      <c r="L62" s="79">
        <v>0</v>
      </c>
      <c r="M62" s="79">
        <v>0</v>
      </c>
      <c r="N62" s="79">
        <v>0</v>
      </c>
      <c r="O62" s="79">
        <v>1247431.74</v>
      </c>
      <c r="P62" s="79">
        <v>0</v>
      </c>
      <c r="Q62" s="80">
        <v>0</v>
      </c>
      <c r="R62" s="81" t="s">
        <v>76</v>
      </c>
      <c r="S62" s="8"/>
      <c r="T62" s="81" t="s">
        <v>32</v>
      </c>
    </row>
    <row r="63" spans="1:20" s="102" customFormat="1">
      <c r="A63" s="3">
        <v>12</v>
      </c>
      <c r="B63" s="95" t="s">
        <v>88</v>
      </c>
      <c r="C63" s="103">
        <v>1969</v>
      </c>
      <c r="D63" s="103" t="s">
        <v>95</v>
      </c>
      <c r="E63" s="98" t="s">
        <v>30</v>
      </c>
      <c r="F63" s="75">
        <v>5</v>
      </c>
      <c r="G63" s="75">
        <v>4</v>
      </c>
      <c r="H63" s="76">
        <v>2947</v>
      </c>
      <c r="I63" s="76">
        <v>2701</v>
      </c>
      <c r="J63" s="77">
        <v>101</v>
      </c>
      <c r="K63" s="78">
        <f t="shared" si="12"/>
        <v>2015361.54</v>
      </c>
      <c r="L63" s="79">
        <v>0</v>
      </c>
      <c r="M63" s="79">
        <v>0</v>
      </c>
      <c r="N63" s="79">
        <v>0</v>
      </c>
      <c r="O63" s="79">
        <v>2015361.54</v>
      </c>
      <c r="P63" s="79">
        <v>0</v>
      </c>
      <c r="Q63" s="80"/>
      <c r="R63" s="81" t="s">
        <v>76</v>
      </c>
      <c r="S63" s="8"/>
      <c r="T63" s="104" t="s">
        <v>110</v>
      </c>
    </row>
    <row r="64" spans="1:20" s="102" customFormat="1">
      <c r="A64" s="3">
        <v>13</v>
      </c>
      <c r="B64" s="95" t="s">
        <v>89</v>
      </c>
      <c r="C64" s="103">
        <v>1973</v>
      </c>
      <c r="D64" s="103" t="s">
        <v>95</v>
      </c>
      <c r="E64" s="98" t="s">
        <v>30</v>
      </c>
      <c r="F64" s="75">
        <v>5</v>
      </c>
      <c r="G64" s="75">
        <v>8</v>
      </c>
      <c r="H64" s="76">
        <v>6349.7</v>
      </c>
      <c r="I64" s="76">
        <v>5776.1</v>
      </c>
      <c r="J64" s="77">
        <v>254</v>
      </c>
      <c r="K64" s="78">
        <f t="shared" si="12"/>
        <v>866415</v>
      </c>
      <c r="L64" s="79">
        <v>0</v>
      </c>
      <c r="M64" s="79">
        <v>0</v>
      </c>
      <c r="N64" s="79">
        <v>0</v>
      </c>
      <c r="O64" s="79">
        <v>866415</v>
      </c>
      <c r="P64" s="79">
        <v>0</v>
      </c>
      <c r="Q64" s="80"/>
      <c r="R64" s="81" t="s">
        <v>76</v>
      </c>
      <c r="S64" s="8"/>
      <c r="T64" s="81" t="s">
        <v>32</v>
      </c>
    </row>
    <row r="65" spans="1:20" s="102" customFormat="1">
      <c r="A65" s="3">
        <v>14</v>
      </c>
      <c r="B65" s="95" t="s">
        <v>90</v>
      </c>
      <c r="C65" s="103">
        <v>1969</v>
      </c>
      <c r="D65" s="103" t="s">
        <v>95</v>
      </c>
      <c r="E65" s="98" t="s">
        <v>30</v>
      </c>
      <c r="F65" s="75">
        <v>5</v>
      </c>
      <c r="G65" s="75">
        <v>4</v>
      </c>
      <c r="H65" s="76">
        <v>2954.5</v>
      </c>
      <c r="I65" s="76">
        <v>2701.5</v>
      </c>
      <c r="J65" s="77">
        <v>105</v>
      </c>
      <c r="K65" s="78">
        <f t="shared" si="12"/>
        <v>2015734.62</v>
      </c>
      <c r="L65" s="79">
        <v>0</v>
      </c>
      <c r="M65" s="79">
        <v>0</v>
      </c>
      <c r="N65" s="79">
        <v>0</v>
      </c>
      <c r="O65" s="79">
        <v>2015734.62</v>
      </c>
      <c r="P65" s="79">
        <v>0</v>
      </c>
      <c r="Q65" s="80"/>
      <c r="R65" s="81" t="s">
        <v>76</v>
      </c>
      <c r="S65" s="8"/>
      <c r="T65" s="81" t="s">
        <v>32</v>
      </c>
    </row>
    <row r="66" spans="1:20" s="102" customFormat="1">
      <c r="A66" s="3">
        <v>15</v>
      </c>
      <c r="B66" s="95" t="s">
        <v>91</v>
      </c>
      <c r="C66" s="103">
        <v>1972</v>
      </c>
      <c r="D66" s="103" t="s">
        <v>95</v>
      </c>
      <c r="E66" s="98" t="s">
        <v>30</v>
      </c>
      <c r="F66" s="75">
        <v>5</v>
      </c>
      <c r="G66" s="75">
        <v>8</v>
      </c>
      <c r="H66" s="76">
        <v>6322.8</v>
      </c>
      <c r="I66" s="76">
        <v>5762.8</v>
      </c>
      <c r="J66" s="77">
        <v>246</v>
      </c>
      <c r="K66" s="78">
        <f t="shared" si="12"/>
        <v>864421.15</v>
      </c>
      <c r="L66" s="79">
        <v>0</v>
      </c>
      <c r="M66" s="79">
        <v>0</v>
      </c>
      <c r="N66" s="79">
        <v>0</v>
      </c>
      <c r="O66" s="79">
        <v>864421.15</v>
      </c>
      <c r="P66" s="79">
        <v>0</v>
      </c>
      <c r="Q66" s="80"/>
      <c r="R66" s="81" t="s">
        <v>76</v>
      </c>
      <c r="S66" s="8"/>
      <c r="T66" s="81" t="s">
        <v>32</v>
      </c>
    </row>
    <row r="67" spans="1:20" s="102" customFormat="1">
      <c r="A67" s="3">
        <v>16</v>
      </c>
      <c r="B67" s="95" t="s">
        <v>97</v>
      </c>
      <c r="C67" s="103">
        <v>1977</v>
      </c>
      <c r="D67" s="103" t="s">
        <v>95</v>
      </c>
      <c r="E67" s="98" t="s">
        <v>30</v>
      </c>
      <c r="F67" s="75">
        <v>5</v>
      </c>
      <c r="G67" s="75">
        <v>8</v>
      </c>
      <c r="H67" s="76">
        <v>6335.5</v>
      </c>
      <c r="I67" s="76">
        <v>5762.8</v>
      </c>
      <c r="J67" s="77">
        <v>262</v>
      </c>
      <c r="K67" s="78">
        <f t="shared" si="12"/>
        <v>3019230.77</v>
      </c>
      <c r="L67" s="79">
        <v>0</v>
      </c>
      <c r="M67" s="79">
        <v>0</v>
      </c>
      <c r="N67" s="79">
        <v>0</v>
      </c>
      <c r="O67" s="79">
        <v>3019230.77</v>
      </c>
      <c r="P67" s="79">
        <v>0</v>
      </c>
      <c r="Q67" s="80"/>
      <c r="R67" s="81" t="s">
        <v>76</v>
      </c>
      <c r="S67" s="8"/>
      <c r="T67" s="81" t="s">
        <v>32</v>
      </c>
    </row>
    <row r="68" spans="1:20" s="102" customFormat="1">
      <c r="A68" s="3">
        <v>17</v>
      </c>
      <c r="B68" s="95" t="s">
        <v>98</v>
      </c>
      <c r="C68" s="103">
        <v>1978</v>
      </c>
      <c r="D68" s="103" t="s">
        <v>95</v>
      </c>
      <c r="E68" s="98" t="s">
        <v>30</v>
      </c>
      <c r="F68" s="75">
        <v>5</v>
      </c>
      <c r="G68" s="75">
        <v>8</v>
      </c>
      <c r="H68" s="76">
        <v>6381.5</v>
      </c>
      <c r="I68" s="76">
        <v>5821.5</v>
      </c>
      <c r="J68" s="77">
        <v>268</v>
      </c>
      <c r="K68" s="78">
        <f t="shared" si="12"/>
        <v>873225</v>
      </c>
      <c r="L68" s="79">
        <v>0</v>
      </c>
      <c r="M68" s="79">
        <v>0</v>
      </c>
      <c r="N68" s="79">
        <v>0</v>
      </c>
      <c r="O68" s="79">
        <v>873225</v>
      </c>
      <c r="P68" s="79">
        <v>0</v>
      </c>
      <c r="Q68" s="80"/>
      <c r="R68" s="81" t="s">
        <v>76</v>
      </c>
      <c r="S68" s="8"/>
      <c r="T68" s="81" t="s">
        <v>32</v>
      </c>
    </row>
    <row r="69" spans="1:20" s="102" customFormat="1">
      <c r="A69" s="3">
        <v>18</v>
      </c>
      <c r="B69" s="95" t="s">
        <v>92</v>
      </c>
      <c r="C69" s="103">
        <v>1978</v>
      </c>
      <c r="D69" s="103" t="s">
        <v>95</v>
      </c>
      <c r="E69" s="98" t="s">
        <v>30</v>
      </c>
      <c r="F69" s="75">
        <v>5</v>
      </c>
      <c r="G69" s="75">
        <v>8</v>
      </c>
      <c r="H69" s="76">
        <v>6270.9</v>
      </c>
      <c r="I69" s="76">
        <v>5791.3</v>
      </c>
      <c r="J69" s="77">
        <v>279</v>
      </c>
      <c r="K69" s="78">
        <f t="shared" si="12"/>
        <v>868695</v>
      </c>
      <c r="L69" s="79">
        <v>0</v>
      </c>
      <c r="M69" s="79">
        <v>0</v>
      </c>
      <c r="N69" s="79">
        <v>0</v>
      </c>
      <c r="O69" s="79">
        <v>868695</v>
      </c>
      <c r="P69" s="79">
        <v>0</v>
      </c>
      <c r="Q69" s="80"/>
      <c r="R69" s="81" t="s">
        <v>76</v>
      </c>
      <c r="S69" s="8"/>
      <c r="T69" s="81" t="s">
        <v>32</v>
      </c>
    </row>
    <row r="70" spans="1:20" s="102" customFormat="1">
      <c r="A70" s="3">
        <v>19</v>
      </c>
      <c r="B70" s="95" t="s">
        <v>93</v>
      </c>
      <c r="C70" s="103">
        <v>1982</v>
      </c>
      <c r="D70" s="103" t="s">
        <v>95</v>
      </c>
      <c r="E70" s="98" t="s">
        <v>30</v>
      </c>
      <c r="F70" s="75">
        <v>5</v>
      </c>
      <c r="G70" s="75">
        <v>8</v>
      </c>
      <c r="H70" s="76">
        <v>6270.9</v>
      </c>
      <c r="I70" s="76">
        <v>5791.3</v>
      </c>
      <c r="J70" s="77">
        <v>259</v>
      </c>
      <c r="K70" s="78">
        <f t="shared" si="12"/>
        <v>868695</v>
      </c>
      <c r="L70" s="79">
        <v>0</v>
      </c>
      <c r="M70" s="79">
        <v>0</v>
      </c>
      <c r="N70" s="79">
        <v>0</v>
      </c>
      <c r="O70" s="79">
        <v>868695</v>
      </c>
      <c r="P70" s="79">
        <v>0</v>
      </c>
      <c r="Q70" s="80"/>
      <c r="R70" s="81" t="s">
        <v>76</v>
      </c>
      <c r="S70" s="8"/>
      <c r="T70" s="104" t="s">
        <v>110</v>
      </c>
    </row>
    <row r="71" spans="1:20" s="102" customFormat="1">
      <c r="A71" s="3">
        <v>20</v>
      </c>
      <c r="B71" s="95" t="s">
        <v>94</v>
      </c>
      <c r="C71" s="120">
        <v>1991</v>
      </c>
      <c r="D71" s="120" t="s">
        <v>95</v>
      </c>
      <c r="E71" s="119" t="s">
        <v>30</v>
      </c>
      <c r="F71" s="75">
        <v>5</v>
      </c>
      <c r="G71" s="75">
        <v>8</v>
      </c>
      <c r="H71" s="76">
        <v>9643.2999999999993</v>
      </c>
      <c r="I71" s="76">
        <v>8387.2999999999993</v>
      </c>
      <c r="J71" s="77">
        <v>351</v>
      </c>
      <c r="K71" s="78">
        <f t="shared" ref="K71" si="13">SUM(L71:P71)</f>
        <v>1258095</v>
      </c>
      <c r="L71" s="79">
        <v>0</v>
      </c>
      <c r="M71" s="79">
        <v>0</v>
      </c>
      <c r="N71" s="79">
        <v>0</v>
      </c>
      <c r="O71" s="79">
        <v>1258095</v>
      </c>
      <c r="P71" s="79">
        <v>0</v>
      </c>
      <c r="Q71" s="80">
        <v>0</v>
      </c>
      <c r="R71" s="81" t="s">
        <v>76</v>
      </c>
      <c r="S71" s="8"/>
      <c r="T71" s="120" t="s">
        <v>110</v>
      </c>
    </row>
    <row r="72" spans="1:20" s="102" customFormat="1">
      <c r="A72" s="3">
        <v>21</v>
      </c>
      <c r="B72" s="95" t="s">
        <v>111</v>
      </c>
      <c r="C72" s="103">
        <v>1991</v>
      </c>
      <c r="D72" s="103" t="s">
        <v>95</v>
      </c>
      <c r="E72" s="98" t="s">
        <v>30</v>
      </c>
      <c r="F72" s="75">
        <v>5</v>
      </c>
      <c r="G72" s="75">
        <v>8</v>
      </c>
      <c r="H72" s="76">
        <v>9711.6</v>
      </c>
      <c r="I72" s="76">
        <v>8455.6</v>
      </c>
      <c r="J72" s="77">
        <v>351</v>
      </c>
      <c r="K72" s="142">
        <v>1318980</v>
      </c>
      <c r="L72" s="79">
        <v>0</v>
      </c>
      <c r="M72" s="79">
        <v>0</v>
      </c>
      <c r="N72" s="79">
        <v>0</v>
      </c>
      <c r="O72" s="79">
        <v>1318980</v>
      </c>
      <c r="P72" s="79">
        <v>0</v>
      </c>
      <c r="Q72" s="80">
        <v>0</v>
      </c>
      <c r="R72" s="81" t="s">
        <v>76</v>
      </c>
      <c r="S72" s="8"/>
      <c r="T72" s="104" t="s">
        <v>110</v>
      </c>
    </row>
    <row r="73" spans="1:20" s="121" customFormat="1">
      <c r="A73" s="3">
        <v>22</v>
      </c>
      <c r="B73" s="95" t="s">
        <v>124</v>
      </c>
      <c r="C73" s="128">
        <v>1970</v>
      </c>
      <c r="D73" s="128" t="s">
        <v>95</v>
      </c>
      <c r="E73" s="126" t="s">
        <v>30</v>
      </c>
      <c r="F73" s="75">
        <v>5</v>
      </c>
      <c r="G73" s="75">
        <v>4</v>
      </c>
      <c r="H73" s="76">
        <v>3546.7</v>
      </c>
      <c r="I73" s="76">
        <v>2680.4</v>
      </c>
      <c r="J73" s="77">
        <v>200</v>
      </c>
      <c r="K73" s="145">
        <v>1353253</v>
      </c>
      <c r="L73" s="79">
        <v>0</v>
      </c>
      <c r="M73" s="79">
        <v>0</v>
      </c>
      <c r="N73" s="79">
        <v>0</v>
      </c>
      <c r="O73" s="80">
        <v>1353253</v>
      </c>
      <c r="P73" s="79">
        <v>0</v>
      </c>
      <c r="Q73" s="80"/>
      <c r="R73" s="81" t="s">
        <v>76</v>
      </c>
      <c r="S73" s="127"/>
      <c r="T73" s="128" t="s">
        <v>32</v>
      </c>
    </row>
    <row r="74" spans="1:20" s="102" customFormat="1" ht="12.75"/>
  </sheetData>
  <mergeCells count="39">
    <mergeCell ref="M1:T2"/>
    <mergeCell ref="A53:B53"/>
    <mergeCell ref="A52:T52"/>
    <mergeCell ref="A50:T50"/>
    <mergeCell ref="A51:B51"/>
    <mergeCell ref="A38:T38"/>
    <mergeCell ref="A39:B39"/>
    <mergeCell ref="A40:T40"/>
    <mergeCell ref="A41:B41"/>
    <mergeCell ref="A42:T42"/>
    <mergeCell ref="A43:B43"/>
    <mergeCell ref="A14:T14"/>
    <mergeCell ref="A15:B15"/>
    <mergeCell ref="A16:T16"/>
    <mergeCell ref="A17:B17"/>
    <mergeCell ref="N8:N9"/>
    <mergeCell ref="A11:B11"/>
    <mergeCell ref="A12:T12"/>
    <mergeCell ref="A13:B13"/>
    <mergeCell ref="H6:H9"/>
    <mergeCell ref="I6:I9"/>
    <mergeCell ref="J6:J9"/>
    <mergeCell ref="K6:Q6"/>
    <mergeCell ref="R6:R9"/>
    <mergeCell ref="T6:T9"/>
    <mergeCell ref="K7:K9"/>
    <mergeCell ref="L7:Q7"/>
    <mergeCell ref="L8:L9"/>
    <mergeCell ref="M8:M9"/>
    <mergeCell ref="A3:T5"/>
    <mergeCell ref="A6:A9"/>
    <mergeCell ref="B6:B9"/>
    <mergeCell ref="C6:C9"/>
    <mergeCell ref="D6:D9"/>
    <mergeCell ref="E6:E9"/>
    <mergeCell ref="F6:F9"/>
    <mergeCell ref="G6:G9"/>
    <mergeCell ref="O8:O9"/>
    <mergeCell ref="P8:P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9" orientation="landscape" r:id="rId1"/>
  <rowBreaks count="1" manualBreakCount="1">
    <brk id="4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="96" zoomScaleNormal="100" zoomScaleSheetLayoutView="96" workbookViewId="0">
      <selection activeCell="M1" sqref="M1:R2"/>
    </sheetView>
  </sheetViews>
  <sheetFormatPr defaultRowHeight="15"/>
  <cols>
    <col min="1" max="1" width="5" style="25" customWidth="1"/>
    <col min="2" max="2" width="21.42578125" style="2" customWidth="1"/>
    <col min="3" max="3" width="14.42578125" style="2" customWidth="1"/>
    <col min="4" max="4" width="13.7109375" style="2" customWidth="1"/>
    <col min="5" max="5" width="7.7109375" style="2" customWidth="1"/>
    <col min="6" max="6" width="14.42578125" style="2" customWidth="1"/>
    <col min="7" max="7" width="11.85546875" style="2" customWidth="1"/>
    <col min="8" max="8" width="13.28515625" style="2" customWidth="1"/>
    <col min="9" max="9" width="13.7109375" style="2" customWidth="1"/>
    <col min="10" max="10" width="12.5703125" style="2" customWidth="1"/>
    <col min="11" max="11" width="12.28515625" style="2" customWidth="1"/>
    <col min="12" max="12" width="14.140625" style="2" customWidth="1"/>
    <col min="13" max="13" width="9.140625" style="2"/>
    <col min="14" max="14" width="13.42578125" style="2" customWidth="1"/>
    <col min="15" max="15" width="14.140625" style="2" customWidth="1"/>
    <col min="16" max="16" width="15.42578125" style="2" customWidth="1"/>
    <col min="17" max="17" width="16" style="2" customWidth="1"/>
    <col min="18" max="18" width="12.5703125" style="2" bestFit="1" customWidth="1"/>
    <col min="19" max="19" width="9.140625" style="2"/>
    <col min="20" max="20" width="16" style="2" customWidth="1"/>
    <col min="21" max="21" width="10" style="2" bestFit="1" customWidth="1"/>
    <col min="22" max="16384" width="9.140625" style="2"/>
  </cols>
  <sheetData>
    <row r="1" spans="1:20">
      <c r="M1" s="199" t="s">
        <v>131</v>
      </c>
      <c r="N1" s="199"/>
      <c r="O1" s="199"/>
      <c r="P1" s="199"/>
      <c r="Q1" s="199"/>
      <c r="R1" s="199"/>
    </row>
    <row r="2" spans="1:20" ht="94.5" customHeight="1">
      <c r="M2" s="199"/>
      <c r="N2" s="199"/>
      <c r="O2" s="199"/>
      <c r="P2" s="199"/>
      <c r="Q2" s="199"/>
      <c r="R2" s="199"/>
    </row>
    <row r="3" spans="1:20" ht="62.25" customHeight="1">
      <c r="D3" s="200" t="s">
        <v>119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5" spans="1:20" ht="25.5" customHeight="1">
      <c r="A5" s="147" t="s">
        <v>0</v>
      </c>
      <c r="B5" s="147" t="s">
        <v>33</v>
      </c>
      <c r="C5" s="203" t="s">
        <v>34</v>
      </c>
      <c r="D5" s="205" t="s">
        <v>35</v>
      </c>
      <c r="E5" s="206"/>
      <c r="F5" s="206"/>
      <c r="G5" s="206"/>
      <c r="H5" s="206"/>
      <c r="I5" s="206"/>
      <c r="J5" s="206"/>
      <c r="K5" s="206"/>
      <c r="L5" s="206"/>
      <c r="M5" s="206"/>
      <c r="N5" s="207"/>
      <c r="O5" s="172" t="s">
        <v>36</v>
      </c>
      <c r="P5" s="173"/>
      <c r="Q5" s="173"/>
      <c r="R5" s="174"/>
    </row>
    <row r="6" spans="1:20" ht="126" customHeight="1">
      <c r="A6" s="201"/>
      <c r="B6" s="201"/>
      <c r="C6" s="204"/>
      <c r="D6" s="101" t="s">
        <v>107</v>
      </c>
      <c r="E6" s="208" t="s">
        <v>106</v>
      </c>
      <c r="F6" s="209"/>
      <c r="G6" s="208" t="s">
        <v>39</v>
      </c>
      <c r="H6" s="209"/>
      <c r="I6" s="208" t="s">
        <v>40</v>
      </c>
      <c r="J6" s="209"/>
      <c r="K6" s="208" t="s">
        <v>41</v>
      </c>
      <c r="L6" s="209"/>
      <c r="M6" s="208" t="s">
        <v>42</v>
      </c>
      <c r="N6" s="209"/>
      <c r="O6" s="94" t="s">
        <v>43</v>
      </c>
      <c r="P6" s="101" t="s">
        <v>104</v>
      </c>
      <c r="Q6" s="101" t="s">
        <v>105</v>
      </c>
      <c r="R6" s="27" t="s">
        <v>46</v>
      </c>
    </row>
    <row r="7" spans="1:20">
      <c r="A7" s="202"/>
      <c r="B7" s="202"/>
      <c r="C7" s="28" t="s">
        <v>47</v>
      </c>
      <c r="D7" s="29" t="s">
        <v>47</v>
      </c>
      <c r="E7" s="30" t="s">
        <v>48</v>
      </c>
      <c r="F7" s="97" t="s">
        <v>47</v>
      </c>
      <c r="G7" s="97" t="s">
        <v>49</v>
      </c>
      <c r="H7" s="97" t="s">
        <v>47</v>
      </c>
      <c r="I7" s="29" t="s">
        <v>49</v>
      </c>
      <c r="J7" s="29" t="s">
        <v>47</v>
      </c>
      <c r="K7" s="97" t="s">
        <v>49</v>
      </c>
      <c r="L7" s="97" t="s">
        <v>47</v>
      </c>
      <c r="M7" s="97" t="s">
        <v>50</v>
      </c>
      <c r="N7" s="97" t="s">
        <v>47</v>
      </c>
      <c r="O7" s="29" t="s">
        <v>47</v>
      </c>
      <c r="P7" s="29" t="s">
        <v>47</v>
      </c>
      <c r="Q7" s="29" t="s">
        <v>47</v>
      </c>
      <c r="R7" s="29" t="s">
        <v>47</v>
      </c>
    </row>
    <row r="8" spans="1:20">
      <c r="A8" s="32">
        <v>1</v>
      </c>
      <c r="B8" s="33">
        <v>2</v>
      </c>
      <c r="C8" s="34">
        <v>3</v>
      </c>
      <c r="D8" s="33">
        <v>4</v>
      </c>
      <c r="E8" s="34">
        <v>5</v>
      </c>
      <c r="F8" s="33">
        <v>6</v>
      </c>
      <c r="G8" s="34">
        <v>7</v>
      </c>
      <c r="H8" s="33">
        <v>8</v>
      </c>
      <c r="I8" s="34">
        <v>9</v>
      </c>
      <c r="J8" s="33">
        <v>10</v>
      </c>
      <c r="K8" s="34">
        <v>11</v>
      </c>
      <c r="L8" s="33">
        <v>12</v>
      </c>
      <c r="M8" s="34">
        <v>13</v>
      </c>
      <c r="N8" s="33">
        <v>14</v>
      </c>
      <c r="O8" s="34">
        <v>15</v>
      </c>
      <c r="P8" s="33">
        <v>16</v>
      </c>
      <c r="Q8" s="34">
        <v>17</v>
      </c>
      <c r="R8" s="33">
        <v>18</v>
      </c>
    </row>
    <row r="9" spans="1:20" ht="44.25" customHeight="1">
      <c r="A9" s="218" t="s">
        <v>51</v>
      </c>
      <c r="B9" s="219"/>
      <c r="C9" s="1">
        <f t="shared" ref="C9:R9" si="0">C11+C35</f>
        <v>975325.56</v>
      </c>
      <c r="D9" s="1">
        <f t="shared" si="0"/>
        <v>657572.07000000007</v>
      </c>
      <c r="E9" s="1">
        <f t="shared" si="0"/>
        <v>0</v>
      </c>
      <c r="F9" s="1">
        <f t="shared" si="0"/>
        <v>0</v>
      </c>
      <c r="G9" s="1">
        <f t="shared" si="0"/>
        <v>3941.3</v>
      </c>
      <c r="H9" s="1">
        <f t="shared" si="0"/>
        <v>237112.46000000002</v>
      </c>
      <c r="I9" s="1">
        <f t="shared" si="0"/>
        <v>0</v>
      </c>
      <c r="J9" s="1">
        <f t="shared" si="0"/>
        <v>0</v>
      </c>
      <c r="K9" s="1">
        <f t="shared" si="0"/>
        <v>1936.2</v>
      </c>
      <c r="L9" s="1">
        <f t="shared" si="0"/>
        <v>80461.539999999994</v>
      </c>
      <c r="M9" s="1">
        <f t="shared" si="0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179.49</v>
      </c>
      <c r="R9" s="1">
        <f t="shared" si="0"/>
        <v>0</v>
      </c>
      <c r="T9" s="35"/>
    </row>
    <row r="10" spans="1:20" s="115" customFormat="1">
      <c r="A10" s="215" t="s">
        <v>8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7"/>
      <c r="R10" s="114"/>
    </row>
    <row r="11" spans="1:20">
      <c r="A11" s="220" t="s">
        <v>9</v>
      </c>
      <c r="B11" s="221"/>
      <c r="C11" s="37">
        <f>C13</f>
        <v>483050.83</v>
      </c>
      <c r="D11" s="37">
        <f t="shared" ref="D11:R11" si="1">D13</f>
        <v>418047.73</v>
      </c>
      <c r="E11" s="37">
        <f t="shared" si="1"/>
        <v>0</v>
      </c>
      <c r="F11" s="37">
        <f t="shared" si="1"/>
        <v>0</v>
      </c>
      <c r="G11" s="37">
        <f t="shared" si="1"/>
        <v>2142.3000000000002</v>
      </c>
      <c r="H11" s="37">
        <f t="shared" si="1"/>
        <v>64823.61</v>
      </c>
      <c r="I11" s="37">
        <f t="shared" si="1"/>
        <v>0</v>
      </c>
      <c r="J11" s="37">
        <f t="shared" si="1"/>
        <v>0</v>
      </c>
      <c r="K11" s="37">
        <f t="shared" si="1"/>
        <v>0</v>
      </c>
      <c r="L11" s="37">
        <f t="shared" si="1"/>
        <v>0</v>
      </c>
      <c r="M11" s="37">
        <f t="shared" si="1"/>
        <v>0</v>
      </c>
      <c r="N11" s="37">
        <f t="shared" si="1"/>
        <v>0</v>
      </c>
      <c r="O11" s="37">
        <f t="shared" si="1"/>
        <v>0</v>
      </c>
      <c r="P11" s="37">
        <f t="shared" si="1"/>
        <v>0</v>
      </c>
      <c r="Q11" s="37">
        <f t="shared" si="1"/>
        <v>179.49</v>
      </c>
      <c r="R11" s="37">
        <f t="shared" si="1"/>
        <v>0</v>
      </c>
    </row>
    <row r="12" spans="1:20">
      <c r="A12" s="184" t="s">
        <v>100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06"/>
      <c r="T12" s="106"/>
    </row>
    <row r="13" spans="1:20" ht="40.5" customHeight="1">
      <c r="A13" s="160" t="s">
        <v>77</v>
      </c>
      <c r="B13" s="161"/>
      <c r="C13" s="53">
        <f t="shared" ref="C13:R13" si="2">SUM(C14:C33)</f>
        <v>483050.83</v>
      </c>
      <c r="D13" s="53">
        <f t="shared" si="2"/>
        <v>418047.73</v>
      </c>
      <c r="E13" s="53">
        <f t="shared" si="2"/>
        <v>0</v>
      </c>
      <c r="F13" s="53">
        <f t="shared" si="2"/>
        <v>0</v>
      </c>
      <c r="G13" s="53">
        <f t="shared" si="2"/>
        <v>2142.3000000000002</v>
      </c>
      <c r="H13" s="53">
        <f t="shared" si="2"/>
        <v>64823.61</v>
      </c>
      <c r="I13" s="53">
        <f t="shared" si="2"/>
        <v>0</v>
      </c>
      <c r="J13" s="53">
        <f t="shared" si="2"/>
        <v>0</v>
      </c>
      <c r="K13" s="53">
        <f t="shared" si="2"/>
        <v>0</v>
      </c>
      <c r="L13" s="53">
        <f t="shared" si="2"/>
        <v>0</v>
      </c>
      <c r="M13" s="53">
        <f t="shared" si="2"/>
        <v>0</v>
      </c>
      <c r="N13" s="53">
        <f t="shared" si="2"/>
        <v>0</v>
      </c>
      <c r="O13" s="53">
        <f t="shared" si="2"/>
        <v>0</v>
      </c>
      <c r="P13" s="53">
        <f t="shared" si="2"/>
        <v>0</v>
      </c>
      <c r="Q13" s="53">
        <f t="shared" si="2"/>
        <v>179.49</v>
      </c>
      <c r="R13" s="53">
        <f t="shared" si="2"/>
        <v>0</v>
      </c>
    </row>
    <row r="14" spans="1:20">
      <c r="A14" s="55">
        <v>1</v>
      </c>
      <c r="B14" s="95" t="s">
        <v>78</v>
      </c>
      <c r="C14" s="56">
        <f>D14+F14+H14+J14+L14+N14+O14+P14+Q14+R14</f>
        <v>21826.46</v>
      </c>
      <c r="D14" s="57">
        <v>21826.46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</row>
    <row r="15" spans="1:20">
      <c r="A15" s="55">
        <v>2</v>
      </c>
      <c r="B15" s="95" t="s">
        <v>79</v>
      </c>
      <c r="C15" s="56">
        <v>21756.560000000001</v>
      </c>
      <c r="D15" s="57">
        <v>21756.560000000001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</row>
    <row r="16" spans="1:20">
      <c r="A16" s="55">
        <v>3</v>
      </c>
      <c r="B16" s="95" t="s">
        <v>80</v>
      </c>
      <c r="C16" s="56">
        <f t="shared" ref="C16:C33" si="3">D16+F16+H16+J16+L16+N16+O16+P16+Q16+R16</f>
        <v>21809.3</v>
      </c>
      <c r="D16" s="57">
        <v>21809.3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</row>
    <row r="17" spans="1:18">
      <c r="A17" s="55">
        <v>4</v>
      </c>
      <c r="B17" s="95" t="s">
        <v>81</v>
      </c>
      <c r="C17" s="56">
        <f t="shared" si="3"/>
        <v>21919.69</v>
      </c>
      <c r="D17" s="57">
        <v>21919.69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</row>
    <row r="18" spans="1:18">
      <c r="A18" s="55">
        <v>5</v>
      </c>
      <c r="B18" s="95" t="s">
        <v>82</v>
      </c>
      <c r="C18" s="56">
        <f t="shared" si="3"/>
        <v>19043.84</v>
      </c>
      <c r="D18" s="57">
        <v>19043.84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</row>
    <row r="19" spans="1:18">
      <c r="A19" s="55">
        <v>6</v>
      </c>
      <c r="B19" s="95" t="s">
        <v>83</v>
      </c>
      <c r="C19" s="56">
        <f t="shared" si="3"/>
        <v>18744.87</v>
      </c>
      <c r="D19" s="57">
        <v>18744.87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</row>
    <row r="20" spans="1:18">
      <c r="A20" s="55">
        <v>7</v>
      </c>
      <c r="B20" s="95" t="s">
        <v>85</v>
      </c>
      <c r="C20" s="56">
        <f t="shared" si="3"/>
        <v>20862.490000000002</v>
      </c>
      <c r="D20" s="57">
        <v>0</v>
      </c>
      <c r="E20" s="57">
        <v>0</v>
      </c>
      <c r="F20" s="57">
        <v>0</v>
      </c>
      <c r="G20" s="57">
        <v>608.79999999999995</v>
      </c>
      <c r="H20" s="57">
        <v>20862.490000000002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</row>
    <row r="21" spans="1:18">
      <c r="A21" s="55">
        <v>8</v>
      </c>
      <c r="B21" s="95" t="s">
        <v>84</v>
      </c>
      <c r="C21" s="56">
        <f t="shared" si="3"/>
        <v>29599.77</v>
      </c>
      <c r="D21" s="57">
        <v>0</v>
      </c>
      <c r="E21" s="57">
        <v>0</v>
      </c>
      <c r="F21" s="57">
        <v>0</v>
      </c>
      <c r="G21" s="57">
        <v>782.8</v>
      </c>
      <c r="H21" s="57">
        <v>29599.77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</row>
    <row r="22" spans="1:18">
      <c r="A22" s="55">
        <v>9</v>
      </c>
      <c r="B22" s="95" t="s">
        <v>86</v>
      </c>
      <c r="C22" s="56">
        <f t="shared" si="3"/>
        <v>50222.439999999995</v>
      </c>
      <c r="D22" s="57">
        <v>35861.089999999997</v>
      </c>
      <c r="E22" s="57">
        <v>0</v>
      </c>
      <c r="F22" s="57">
        <v>0</v>
      </c>
      <c r="G22" s="57">
        <v>750.7</v>
      </c>
      <c r="H22" s="57">
        <v>14361.35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</row>
    <row r="23" spans="1:18">
      <c r="A23" s="55">
        <v>10</v>
      </c>
      <c r="B23" s="95" t="s">
        <v>87</v>
      </c>
      <c r="C23" s="56">
        <f t="shared" si="3"/>
        <v>20429.150000000001</v>
      </c>
      <c r="D23" s="57">
        <v>20429.150000000001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</row>
    <row r="24" spans="1:18">
      <c r="A24" s="55">
        <v>11</v>
      </c>
      <c r="B24" s="95" t="s">
        <v>88</v>
      </c>
      <c r="C24" s="56">
        <f t="shared" si="3"/>
        <v>21801.93</v>
      </c>
      <c r="D24" s="57">
        <v>21801.93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</row>
    <row r="25" spans="1:18">
      <c r="A25" s="55">
        <v>12</v>
      </c>
      <c r="B25" s="95" t="s">
        <v>89</v>
      </c>
      <c r="C25" s="56">
        <f t="shared" si="3"/>
        <v>21148.52</v>
      </c>
      <c r="D25" s="57">
        <v>21148.52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</row>
    <row r="26" spans="1:18">
      <c r="A26" s="55">
        <v>13</v>
      </c>
      <c r="B26" s="95" t="s">
        <v>90</v>
      </c>
      <c r="C26" s="56">
        <f t="shared" si="3"/>
        <v>21809.49</v>
      </c>
      <c r="D26" s="57">
        <v>21809.49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</row>
    <row r="27" spans="1:18">
      <c r="A27" s="55">
        <v>14</v>
      </c>
      <c r="B27" s="95" t="s">
        <v>91</v>
      </c>
      <c r="C27" s="56">
        <f t="shared" si="3"/>
        <v>21112.43</v>
      </c>
      <c r="D27" s="57">
        <v>21112.43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</row>
    <row r="28" spans="1:18">
      <c r="A28" s="55">
        <v>15</v>
      </c>
      <c r="B28" s="95" t="s">
        <v>97</v>
      </c>
      <c r="C28" s="56">
        <f t="shared" si="3"/>
        <v>35898.06</v>
      </c>
      <c r="D28" s="57">
        <v>35718.57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179.49</v>
      </c>
      <c r="R28" s="57">
        <v>0</v>
      </c>
    </row>
    <row r="29" spans="1:18">
      <c r="A29" s="55">
        <v>16</v>
      </c>
      <c r="B29" s="95" t="s">
        <v>98</v>
      </c>
      <c r="C29" s="56">
        <f t="shared" si="3"/>
        <v>21207.3</v>
      </c>
      <c r="D29" s="57">
        <v>21207.3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</row>
    <row r="30" spans="1:18">
      <c r="A30" s="55">
        <v>17</v>
      </c>
      <c r="B30" s="95" t="s">
        <v>92</v>
      </c>
      <c r="C30" s="56">
        <f t="shared" si="3"/>
        <v>21072.94</v>
      </c>
      <c r="D30" s="57">
        <v>21072.94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</row>
    <row r="31" spans="1:18">
      <c r="A31" s="55">
        <v>18</v>
      </c>
      <c r="B31" s="95" t="s">
        <v>93</v>
      </c>
      <c r="C31" s="56">
        <f t="shared" si="3"/>
        <v>21072.94</v>
      </c>
      <c r="D31" s="57">
        <v>21072.94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</row>
    <row r="32" spans="1:18">
      <c r="A32" s="55">
        <v>19</v>
      </c>
      <c r="B32" s="95" t="s">
        <v>94</v>
      </c>
      <c r="C32" s="56">
        <f t="shared" ref="C32" si="4">D32+F32+H32+J32+L32+N32+O32+P32+Q32+R32</f>
        <v>25804.25</v>
      </c>
      <c r="D32" s="57">
        <v>25804.25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</row>
    <row r="33" spans="1:20">
      <c r="A33" s="55">
        <v>20</v>
      </c>
      <c r="B33" s="95" t="s">
        <v>111</v>
      </c>
      <c r="C33" s="56">
        <f t="shared" si="3"/>
        <v>25908.400000000001</v>
      </c>
      <c r="D33" s="57">
        <v>25908.400000000001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</row>
    <row r="34" spans="1:20" s="115" customFormat="1">
      <c r="A34" s="215" t="s">
        <v>11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7"/>
    </row>
    <row r="35" spans="1:20">
      <c r="A35" s="123" t="s">
        <v>12</v>
      </c>
      <c r="B35" s="124"/>
      <c r="C35" s="1">
        <f>C37</f>
        <v>492274.73</v>
      </c>
      <c r="D35" s="1">
        <f t="shared" ref="D35:R35" si="5">D37</f>
        <v>239524.34000000003</v>
      </c>
      <c r="E35" s="1">
        <f t="shared" si="5"/>
        <v>0</v>
      </c>
      <c r="F35" s="1">
        <f t="shared" si="5"/>
        <v>0</v>
      </c>
      <c r="G35" s="1">
        <f t="shared" si="5"/>
        <v>1799</v>
      </c>
      <c r="H35" s="1">
        <f t="shared" si="5"/>
        <v>172288.85</v>
      </c>
      <c r="I35" s="1">
        <f t="shared" si="5"/>
        <v>0</v>
      </c>
      <c r="J35" s="1">
        <f t="shared" si="5"/>
        <v>0</v>
      </c>
      <c r="K35" s="1">
        <f t="shared" si="5"/>
        <v>1936.2</v>
      </c>
      <c r="L35" s="1">
        <f t="shared" si="5"/>
        <v>80461.539999999994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</row>
    <row r="36" spans="1:20">
      <c r="A36" s="210" t="s">
        <v>100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2"/>
    </row>
    <row r="37" spans="1:20" ht="39.75" customHeight="1">
      <c r="A37" s="213" t="s">
        <v>77</v>
      </c>
      <c r="B37" s="214"/>
      <c r="C37" s="53">
        <f t="shared" ref="C37:R37" si="6">SUM(C38:C42)</f>
        <v>492274.73</v>
      </c>
      <c r="D37" s="53">
        <f t="shared" si="6"/>
        <v>239524.34000000003</v>
      </c>
      <c r="E37" s="53">
        <f t="shared" si="6"/>
        <v>0</v>
      </c>
      <c r="F37" s="53">
        <f t="shared" si="6"/>
        <v>0</v>
      </c>
      <c r="G37" s="53">
        <f t="shared" si="6"/>
        <v>1799</v>
      </c>
      <c r="H37" s="53">
        <f t="shared" si="6"/>
        <v>172288.85</v>
      </c>
      <c r="I37" s="53">
        <f t="shared" si="6"/>
        <v>0</v>
      </c>
      <c r="J37" s="53">
        <f t="shared" si="6"/>
        <v>0</v>
      </c>
      <c r="K37" s="53">
        <f t="shared" si="6"/>
        <v>1936.2</v>
      </c>
      <c r="L37" s="53">
        <f t="shared" si="6"/>
        <v>80461.539999999994</v>
      </c>
      <c r="M37" s="53">
        <f t="shared" si="6"/>
        <v>0</v>
      </c>
      <c r="N37" s="53">
        <f t="shared" si="6"/>
        <v>0</v>
      </c>
      <c r="O37" s="53">
        <f t="shared" si="6"/>
        <v>0</v>
      </c>
      <c r="P37" s="53">
        <f t="shared" si="6"/>
        <v>0</v>
      </c>
      <c r="Q37" s="53">
        <f t="shared" si="6"/>
        <v>0</v>
      </c>
      <c r="R37" s="53">
        <f t="shared" si="6"/>
        <v>0</v>
      </c>
      <c r="T37" s="35"/>
    </row>
    <row r="38" spans="1:20" ht="17.25" customHeight="1">
      <c r="A38" s="10">
        <v>1</v>
      </c>
      <c r="B38" s="110" t="s">
        <v>112</v>
      </c>
      <c r="C38" s="60">
        <v>80461.539999999994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1936.2</v>
      </c>
      <c r="L38" s="58">
        <v>80461.539999999994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</row>
    <row r="39" spans="1:20" ht="15.75" customHeight="1">
      <c r="A39" s="10">
        <v>2</v>
      </c>
      <c r="B39" s="110" t="s">
        <v>113</v>
      </c>
      <c r="C39" s="60">
        <f t="shared" ref="C39:C41" si="7">D39+E39+F39+G39+H39+I39+J39+K39+L39+M39+N39+O39+P39+Q39+R39</f>
        <v>81300.92</v>
      </c>
      <c r="D39" s="58">
        <v>81300.92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</row>
    <row r="40" spans="1:20" ht="15.75" customHeight="1">
      <c r="A40" s="10">
        <v>3</v>
      </c>
      <c r="B40" s="110" t="s">
        <v>114</v>
      </c>
      <c r="C40" s="60">
        <f t="shared" si="7"/>
        <v>81038.28</v>
      </c>
      <c r="D40" s="58">
        <v>81038.28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</row>
    <row r="41" spans="1:20" ht="15.75" customHeight="1">
      <c r="A41" s="3">
        <v>4</v>
      </c>
      <c r="B41" s="110" t="s">
        <v>115</v>
      </c>
      <c r="C41" s="60">
        <f t="shared" si="7"/>
        <v>77185.14</v>
      </c>
      <c r="D41" s="61">
        <v>77185.14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</row>
    <row r="42" spans="1:20" ht="15.75" customHeight="1">
      <c r="A42" s="3">
        <v>5</v>
      </c>
      <c r="B42" s="110" t="s">
        <v>117</v>
      </c>
      <c r="C42" s="60">
        <f>D42+E42+F42+H42+I42+J42+K42+L42+M42+N42+O42+P42+Q42+R42</f>
        <v>172288.85</v>
      </c>
      <c r="D42" s="58">
        <v>0</v>
      </c>
      <c r="E42" s="58">
        <v>0</v>
      </c>
      <c r="F42" s="58">
        <v>0</v>
      </c>
      <c r="G42" s="58">
        <v>1799</v>
      </c>
      <c r="H42" s="58">
        <v>172288.85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</row>
    <row r="43" spans="1:20">
      <c r="A43" s="130">
        <v>6</v>
      </c>
      <c r="B43" s="130" t="s">
        <v>124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</row>
  </sheetData>
  <mergeCells count="20">
    <mergeCell ref="A36:R36"/>
    <mergeCell ref="A37:B37"/>
    <mergeCell ref="A34:R34"/>
    <mergeCell ref="A9:B9"/>
    <mergeCell ref="A10:Q10"/>
    <mergeCell ref="A11:B11"/>
    <mergeCell ref="A13:B13"/>
    <mergeCell ref="A12:R12"/>
    <mergeCell ref="M1:R2"/>
    <mergeCell ref="D3:O3"/>
    <mergeCell ref="A5:A7"/>
    <mergeCell ref="B5:B7"/>
    <mergeCell ref="C5:C6"/>
    <mergeCell ref="D5:N5"/>
    <mergeCell ref="O5:R5"/>
    <mergeCell ref="E6:F6"/>
    <mergeCell ref="G6:H6"/>
    <mergeCell ref="I6:J6"/>
    <mergeCell ref="K6:L6"/>
    <mergeCell ref="M6:N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="110" zoomScaleNormal="100" zoomScaleSheetLayoutView="110" workbookViewId="0">
      <selection activeCell="C21" sqref="C21"/>
    </sheetView>
  </sheetViews>
  <sheetFormatPr defaultRowHeight="15"/>
  <cols>
    <col min="1" max="1" width="5" style="25" customWidth="1"/>
    <col min="2" max="2" width="20.42578125" style="2" customWidth="1"/>
    <col min="3" max="3" width="15.42578125" style="2" customWidth="1"/>
    <col min="4" max="4" width="14" style="2" customWidth="1"/>
    <col min="5" max="5" width="14.140625" style="2" customWidth="1"/>
    <col min="6" max="6" width="13" style="2" customWidth="1"/>
    <col min="7" max="7" width="14.140625" style="2" customWidth="1"/>
    <col min="8" max="8" width="14.85546875" style="2" customWidth="1"/>
    <col min="9" max="9" width="11.85546875" style="2" customWidth="1"/>
    <col min="10" max="10" width="12.42578125" style="2" customWidth="1"/>
    <col min="11" max="11" width="15.5703125" style="2" customWidth="1"/>
    <col min="12" max="12" width="15.28515625" style="2" customWidth="1"/>
    <col min="13" max="13" width="16" style="2" customWidth="1"/>
    <col min="14" max="16384" width="9.140625" style="2"/>
  </cols>
  <sheetData>
    <row r="1" spans="1:16">
      <c r="H1" s="223" t="s">
        <v>130</v>
      </c>
      <c r="I1" s="224"/>
      <c r="J1" s="224"/>
      <c r="K1" s="224"/>
      <c r="L1" s="224"/>
      <c r="M1" s="224"/>
    </row>
    <row r="2" spans="1:16" ht="108" customHeight="1">
      <c r="H2" s="224"/>
      <c r="I2" s="224"/>
      <c r="J2" s="224"/>
      <c r="K2" s="224"/>
      <c r="L2" s="224"/>
      <c r="M2" s="224"/>
    </row>
    <row r="3" spans="1:16" ht="95.25" customHeight="1">
      <c r="C3" s="200" t="s">
        <v>120</v>
      </c>
      <c r="D3" s="200"/>
      <c r="E3" s="200"/>
      <c r="F3" s="200"/>
      <c r="G3" s="200"/>
      <c r="H3" s="200"/>
      <c r="I3" s="200"/>
      <c r="J3" s="200"/>
      <c r="K3" s="96"/>
    </row>
    <row r="5" spans="1:16" ht="31.5" customHeight="1">
      <c r="A5" s="231" t="s">
        <v>0</v>
      </c>
      <c r="B5" s="232" t="s">
        <v>33</v>
      </c>
      <c r="C5" s="234" t="s">
        <v>52</v>
      </c>
      <c r="D5" s="234"/>
      <c r="E5" s="234"/>
      <c r="F5" s="234"/>
      <c r="G5" s="234"/>
      <c r="H5" s="234"/>
      <c r="I5" s="222" t="s">
        <v>53</v>
      </c>
      <c r="J5" s="222"/>
      <c r="K5" s="222"/>
      <c r="L5" s="222"/>
      <c r="M5" s="222"/>
    </row>
    <row r="6" spans="1:16" ht="15" customHeight="1">
      <c r="A6" s="231"/>
      <c r="B6" s="232"/>
      <c r="C6" s="235" t="s">
        <v>54</v>
      </c>
      <c r="D6" s="222" t="s">
        <v>55</v>
      </c>
      <c r="E6" s="222"/>
      <c r="F6" s="222"/>
      <c r="G6" s="222"/>
      <c r="H6" s="222"/>
      <c r="I6" s="153" t="s">
        <v>54</v>
      </c>
      <c r="J6" s="222" t="s">
        <v>55</v>
      </c>
      <c r="K6" s="222"/>
      <c r="L6" s="222"/>
      <c r="M6" s="222"/>
    </row>
    <row r="7" spans="1:16" ht="82.5" customHeight="1">
      <c r="A7" s="231"/>
      <c r="B7" s="232"/>
      <c r="C7" s="235"/>
      <c r="D7" s="94" t="s">
        <v>56</v>
      </c>
      <c r="E7" s="94" t="s">
        <v>57</v>
      </c>
      <c r="F7" s="94" t="s">
        <v>59</v>
      </c>
      <c r="G7" s="94" t="s">
        <v>60</v>
      </c>
      <c r="H7" s="94" t="s">
        <v>61</v>
      </c>
      <c r="I7" s="153"/>
      <c r="J7" s="94" t="s">
        <v>56</v>
      </c>
      <c r="K7" s="94" t="s">
        <v>57</v>
      </c>
      <c r="L7" s="94" t="s">
        <v>58</v>
      </c>
      <c r="M7" s="94" t="s">
        <v>60</v>
      </c>
    </row>
    <row r="8" spans="1:16">
      <c r="A8" s="231"/>
      <c r="B8" s="233"/>
      <c r="C8" s="28" t="s">
        <v>47</v>
      </c>
      <c r="D8" s="97" t="s">
        <v>47</v>
      </c>
      <c r="E8" s="97" t="s">
        <v>47</v>
      </c>
      <c r="F8" s="97" t="s">
        <v>47</v>
      </c>
      <c r="G8" s="97" t="s">
        <v>47</v>
      </c>
      <c r="H8" s="97" t="s">
        <v>47</v>
      </c>
      <c r="I8" s="97" t="s">
        <v>47</v>
      </c>
      <c r="J8" s="97" t="s">
        <v>47</v>
      </c>
      <c r="K8" s="97" t="s">
        <v>47</v>
      </c>
      <c r="L8" s="97" t="s">
        <v>47</v>
      </c>
      <c r="M8" s="97" t="s">
        <v>47</v>
      </c>
    </row>
    <row r="9" spans="1:16">
      <c r="A9" s="34">
        <v>1</v>
      </c>
      <c r="B9" s="33">
        <v>2</v>
      </c>
      <c r="C9" s="34">
        <v>3</v>
      </c>
      <c r="D9" s="33">
        <v>4</v>
      </c>
      <c r="E9" s="34">
        <v>5</v>
      </c>
      <c r="F9" s="34">
        <v>7</v>
      </c>
      <c r="G9" s="33">
        <v>8</v>
      </c>
      <c r="H9" s="34">
        <v>10</v>
      </c>
      <c r="I9" s="33">
        <v>11</v>
      </c>
      <c r="J9" s="34">
        <v>12</v>
      </c>
      <c r="K9" s="33">
        <v>13</v>
      </c>
      <c r="L9" s="34">
        <v>14</v>
      </c>
      <c r="M9" s="33">
        <v>15</v>
      </c>
    </row>
    <row r="10" spans="1:16" ht="43.5" customHeight="1">
      <c r="A10" s="228" t="s">
        <v>51</v>
      </c>
      <c r="B10" s="229"/>
      <c r="C10" s="1">
        <f t="shared" ref="C10:G10" si="0">C12+C36</f>
        <v>657751.56000000006</v>
      </c>
      <c r="D10" s="1">
        <f t="shared" si="0"/>
        <v>11415.58</v>
      </c>
      <c r="E10" s="1">
        <f t="shared" si="0"/>
        <v>382329.16</v>
      </c>
      <c r="F10" s="1">
        <f t="shared" si="0"/>
        <v>0</v>
      </c>
      <c r="G10" s="1">
        <f t="shared" si="0"/>
        <v>263827.33</v>
      </c>
      <c r="H10" s="1">
        <v>0</v>
      </c>
      <c r="I10" s="1">
        <v>0</v>
      </c>
      <c r="J10" s="1">
        <v>0</v>
      </c>
      <c r="K10" s="1">
        <v>0</v>
      </c>
      <c r="L10" s="1">
        <v>179.49</v>
      </c>
      <c r="M10" s="1">
        <v>0</v>
      </c>
    </row>
    <row r="11" spans="1:16">
      <c r="A11" s="227" t="s">
        <v>8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</row>
    <row r="12" spans="1:16">
      <c r="A12" s="230" t="s">
        <v>9</v>
      </c>
      <c r="B12" s="230"/>
      <c r="C12" s="37">
        <f>C14</f>
        <v>418227.22</v>
      </c>
      <c r="D12" s="37">
        <f t="shared" ref="D12:M12" si="1">D14</f>
        <v>11415.58</v>
      </c>
      <c r="E12" s="37">
        <f t="shared" si="1"/>
        <v>382329.16</v>
      </c>
      <c r="F12" s="37">
        <f t="shared" si="1"/>
        <v>0</v>
      </c>
      <c r="G12" s="37">
        <f t="shared" si="1"/>
        <v>24302.99</v>
      </c>
      <c r="H12" s="37">
        <f t="shared" si="1"/>
        <v>0</v>
      </c>
      <c r="I12" s="37">
        <f t="shared" si="1"/>
        <v>0</v>
      </c>
      <c r="J12" s="37">
        <f t="shared" si="1"/>
        <v>0</v>
      </c>
      <c r="K12" s="37">
        <f t="shared" si="1"/>
        <v>0</v>
      </c>
      <c r="L12" s="37">
        <f t="shared" si="1"/>
        <v>179.49</v>
      </c>
      <c r="M12" s="37">
        <f t="shared" si="1"/>
        <v>179.49</v>
      </c>
    </row>
    <row r="13" spans="1:16">
      <c r="A13" s="225" t="s">
        <v>100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107"/>
      <c r="O13" s="107"/>
      <c r="P13" s="107"/>
    </row>
    <row r="14" spans="1:16" ht="38.25" customHeight="1">
      <c r="A14" s="160" t="s">
        <v>77</v>
      </c>
      <c r="B14" s="161"/>
      <c r="C14" s="53">
        <f t="shared" ref="C14:G14" si="2">SUM(C15:C34)</f>
        <v>418227.22</v>
      </c>
      <c r="D14" s="53">
        <f t="shared" si="2"/>
        <v>11415.58</v>
      </c>
      <c r="E14" s="53">
        <f t="shared" si="2"/>
        <v>382329.16</v>
      </c>
      <c r="F14" s="53">
        <f t="shared" si="2"/>
        <v>0</v>
      </c>
      <c r="G14" s="53">
        <f t="shared" si="2"/>
        <v>24302.99</v>
      </c>
      <c r="H14" s="53">
        <f t="shared" ref="H14:M14" si="3">SUM(H15:H34)</f>
        <v>0</v>
      </c>
      <c r="I14" s="53">
        <f t="shared" si="3"/>
        <v>0</v>
      </c>
      <c r="J14" s="53">
        <f t="shared" si="3"/>
        <v>0</v>
      </c>
      <c r="K14" s="53">
        <f t="shared" si="3"/>
        <v>0</v>
      </c>
      <c r="L14" s="53">
        <f t="shared" si="3"/>
        <v>179.49</v>
      </c>
      <c r="M14" s="53">
        <f t="shared" si="3"/>
        <v>179.49</v>
      </c>
    </row>
    <row r="15" spans="1:16">
      <c r="A15" s="55">
        <v>1</v>
      </c>
      <c r="B15" s="95" t="s">
        <v>78</v>
      </c>
      <c r="C15" s="56">
        <v>21826.46</v>
      </c>
      <c r="D15" s="57">
        <v>0</v>
      </c>
      <c r="E15" s="57">
        <v>21826.46</v>
      </c>
      <c r="F15" s="57">
        <v>0</v>
      </c>
      <c r="G15" s="57">
        <v>0</v>
      </c>
      <c r="H15" s="57">
        <v>0</v>
      </c>
      <c r="I15" s="57">
        <f>SUM(J15:M15)</f>
        <v>0</v>
      </c>
      <c r="J15" s="57">
        <v>0</v>
      </c>
      <c r="K15" s="57">
        <v>0</v>
      </c>
      <c r="L15" s="57">
        <v>0</v>
      </c>
      <c r="M15" s="57">
        <v>0</v>
      </c>
    </row>
    <row r="16" spans="1:16">
      <c r="A16" s="55">
        <v>2</v>
      </c>
      <c r="B16" s="95" t="s">
        <v>79</v>
      </c>
      <c r="C16" s="56">
        <v>21756.560000000001</v>
      </c>
      <c r="D16" s="57">
        <v>0</v>
      </c>
      <c r="E16" s="57">
        <v>21756.560000000001</v>
      </c>
      <c r="F16" s="57">
        <v>0</v>
      </c>
      <c r="G16" s="57">
        <v>0</v>
      </c>
      <c r="H16" s="57">
        <v>0</v>
      </c>
      <c r="I16" s="57">
        <f t="shared" ref="I16:I28" si="4">SUM(J16:M16)</f>
        <v>0</v>
      </c>
      <c r="J16" s="57">
        <v>0</v>
      </c>
      <c r="K16" s="57">
        <v>0</v>
      </c>
      <c r="L16" s="57">
        <v>0</v>
      </c>
      <c r="M16" s="57">
        <v>0</v>
      </c>
    </row>
    <row r="17" spans="1:13">
      <c r="A17" s="55">
        <v>3</v>
      </c>
      <c r="B17" s="95" t="s">
        <v>80</v>
      </c>
      <c r="C17" s="56">
        <v>21809.3</v>
      </c>
      <c r="D17" s="57">
        <v>0</v>
      </c>
      <c r="E17" s="57">
        <v>21809.3</v>
      </c>
      <c r="F17" s="57">
        <v>0</v>
      </c>
      <c r="G17" s="57">
        <v>0</v>
      </c>
      <c r="H17" s="57">
        <v>0</v>
      </c>
      <c r="I17" s="57">
        <f t="shared" si="4"/>
        <v>0</v>
      </c>
      <c r="J17" s="57">
        <v>0</v>
      </c>
      <c r="K17" s="57">
        <v>0</v>
      </c>
      <c r="L17" s="57">
        <v>0</v>
      </c>
      <c r="M17" s="57">
        <v>0</v>
      </c>
    </row>
    <row r="18" spans="1:13">
      <c r="A18" s="55">
        <v>4</v>
      </c>
      <c r="B18" s="95" t="s">
        <v>81</v>
      </c>
      <c r="C18" s="56">
        <v>21919.69</v>
      </c>
      <c r="D18" s="57">
        <v>0</v>
      </c>
      <c r="E18" s="57">
        <v>21919.69</v>
      </c>
      <c r="F18" s="57">
        <v>0</v>
      </c>
      <c r="G18" s="57">
        <v>0</v>
      </c>
      <c r="H18" s="57">
        <v>0</v>
      </c>
      <c r="I18" s="57">
        <f t="shared" si="4"/>
        <v>0</v>
      </c>
      <c r="J18" s="57">
        <v>0</v>
      </c>
      <c r="K18" s="57">
        <v>0</v>
      </c>
      <c r="L18" s="57">
        <v>0</v>
      </c>
      <c r="M18" s="57">
        <v>0</v>
      </c>
    </row>
    <row r="19" spans="1:13">
      <c r="A19" s="55">
        <v>5</v>
      </c>
      <c r="B19" s="95" t="s">
        <v>82</v>
      </c>
      <c r="C19" s="56">
        <v>19043.84</v>
      </c>
      <c r="D19" s="57">
        <v>0</v>
      </c>
      <c r="E19" s="57">
        <v>19043.84</v>
      </c>
      <c r="F19" s="57">
        <v>0</v>
      </c>
      <c r="G19" s="57">
        <v>0</v>
      </c>
      <c r="H19" s="57">
        <v>0</v>
      </c>
      <c r="I19" s="57">
        <f t="shared" si="4"/>
        <v>0</v>
      </c>
      <c r="J19" s="57">
        <v>0</v>
      </c>
      <c r="K19" s="57">
        <v>0</v>
      </c>
      <c r="L19" s="57">
        <v>0</v>
      </c>
      <c r="M19" s="57">
        <v>0</v>
      </c>
    </row>
    <row r="20" spans="1:13">
      <c r="A20" s="55">
        <v>6</v>
      </c>
      <c r="B20" s="95" t="s">
        <v>83</v>
      </c>
      <c r="C20" s="56">
        <v>18744.87</v>
      </c>
      <c r="D20" s="57">
        <v>0</v>
      </c>
      <c r="E20" s="57">
        <v>18744.87</v>
      </c>
      <c r="F20" s="57">
        <v>0</v>
      </c>
      <c r="G20" s="57">
        <v>0</v>
      </c>
      <c r="H20" s="57">
        <v>0</v>
      </c>
      <c r="I20" s="57">
        <f t="shared" si="4"/>
        <v>0</v>
      </c>
      <c r="J20" s="57">
        <v>0</v>
      </c>
      <c r="K20" s="57">
        <v>0</v>
      </c>
      <c r="L20" s="57">
        <v>0</v>
      </c>
      <c r="M20" s="57">
        <v>0</v>
      </c>
    </row>
    <row r="21" spans="1:13">
      <c r="A21" s="55">
        <v>7</v>
      </c>
      <c r="B21" s="95" t="s">
        <v>85</v>
      </c>
      <c r="C21" s="56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f t="shared" si="4"/>
        <v>0</v>
      </c>
      <c r="J21" s="57">
        <v>0</v>
      </c>
      <c r="K21" s="57">
        <v>0</v>
      </c>
      <c r="L21" s="57">
        <v>0</v>
      </c>
      <c r="M21" s="57">
        <v>0</v>
      </c>
    </row>
    <row r="22" spans="1:13">
      <c r="A22" s="55">
        <v>8</v>
      </c>
      <c r="B22" s="95" t="s">
        <v>84</v>
      </c>
      <c r="C22" s="56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f t="shared" si="4"/>
        <v>0</v>
      </c>
      <c r="J22" s="57">
        <v>0</v>
      </c>
      <c r="K22" s="57">
        <v>0</v>
      </c>
      <c r="L22" s="57">
        <v>0</v>
      </c>
      <c r="M22" s="57">
        <v>0</v>
      </c>
    </row>
    <row r="23" spans="1:13">
      <c r="A23" s="55">
        <v>9</v>
      </c>
      <c r="B23" s="95" t="s">
        <v>86</v>
      </c>
      <c r="C23" s="56">
        <v>35861.089999999997</v>
      </c>
      <c r="D23" s="57">
        <v>0</v>
      </c>
      <c r="E23" s="57">
        <v>35861.089999999997</v>
      </c>
      <c r="F23" s="57">
        <v>0</v>
      </c>
      <c r="G23" s="57">
        <v>0</v>
      </c>
      <c r="H23" s="57">
        <v>0</v>
      </c>
      <c r="I23" s="57">
        <f t="shared" si="4"/>
        <v>0</v>
      </c>
      <c r="J23" s="57">
        <v>0</v>
      </c>
      <c r="K23" s="57">
        <v>0</v>
      </c>
      <c r="L23" s="57">
        <v>0</v>
      </c>
      <c r="M23" s="57">
        <v>0</v>
      </c>
    </row>
    <row r="24" spans="1:13">
      <c r="A24" s="55">
        <v>10</v>
      </c>
      <c r="B24" s="95" t="s">
        <v>87</v>
      </c>
      <c r="C24" s="56">
        <f>SUM(D24:H24)</f>
        <v>20429.150000000001</v>
      </c>
      <c r="D24" s="57">
        <v>0</v>
      </c>
      <c r="E24" s="57">
        <v>20429.150000000001</v>
      </c>
      <c r="F24" s="57">
        <v>0</v>
      </c>
      <c r="G24" s="57">
        <v>0</v>
      </c>
      <c r="H24" s="57">
        <v>0</v>
      </c>
      <c r="I24" s="57">
        <f t="shared" si="4"/>
        <v>0</v>
      </c>
      <c r="J24" s="57">
        <v>0</v>
      </c>
      <c r="K24" s="57">
        <v>0</v>
      </c>
      <c r="L24" s="57">
        <v>0</v>
      </c>
      <c r="M24" s="57">
        <v>0</v>
      </c>
    </row>
    <row r="25" spans="1:13">
      <c r="A25" s="55">
        <v>11</v>
      </c>
      <c r="B25" s="95" t="s">
        <v>88</v>
      </c>
      <c r="C25" s="56">
        <f>SUM(D25:H25)</f>
        <v>21801.93</v>
      </c>
      <c r="D25" s="57">
        <v>0</v>
      </c>
      <c r="E25" s="57">
        <v>21801.93</v>
      </c>
      <c r="F25" s="57">
        <v>0</v>
      </c>
      <c r="G25" s="57">
        <v>0</v>
      </c>
      <c r="H25" s="57">
        <v>0</v>
      </c>
      <c r="I25" s="57">
        <f t="shared" si="4"/>
        <v>0</v>
      </c>
      <c r="J25" s="57">
        <v>0</v>
      </c>
      <c r="K25" s="57">
        <v>0</v>
      </c>
      <c r="L25" s="57">
        <v>0</v>
      </c>
      <c r="M25" s="57">
        <v>0</v>
      </c>
    </row>
    <row r="26" spans="1:13">
      <c r="A26" s="55">
        <v>12</v>
      </c>
      <c r="B26" s="95" t="s">
        <v>89</v>
      </c>
      <c r="C26" s="56">
        <f>SUM(D26:H26)</f>
        <v>21148.52</v>
      </c>
      <c r="D26" s="57">
        <v>0</v>
      </c>
      <c r="E26" s="57">
        <v>21148.52</v>
      </c>
      <c r="F26" s="57">
        <v>0</v>
      </c>
      <c r="G26" s="57">
        <v>0</v>
      </c>
      <c r="H26" s="57">
        <v>0</v>
      </c>
      <c r="I26" s="57">
        <f t="shared" si="4"/>
        <v>0</v>
      </c>
      <c r="J26" s="57">
        <v>0</v>
      </c>
      <c r="K26" s="57">
        <v>0</v>
      </c>
      <c r="L26" s="57">
        <v>0</v>
      </c>
      <c r="M26" s="57">
        <v>0</v>
      </c>
    </row>
    <row r="27" spans="1:13">
      <c r="A27" s="55">
        <v>13</v>
      </c>
      <c r="B27" s="95" t="s">
        <v>90</v>
      </c>
      <c r="C27" s="56">
        <f>SUM(D27:H27)</f>
        <v>21809.49</v>
      </c>
      <c r="D27" s="57">
        <v>0</v>
      </c>
      <c r="E27" s="57">
        <v>21809.49</v>
      </c>
      <c r="F27" s="57">
        <v>0</v>
      </c>
      <c r="G27" s="57">
        <v>0</v>
      </c>
      <c r="H27" s="57">
        <v>0</v>
      </c>
      <c r="I27" s="57">
        <f t="shared" si="4"/>
        <v>0</v>
      </c>
      <c r="J27" s="57">
        <v>0</v>
      </c>
      <c r="K27" s="57">
        <v>0</v>
      </c>
      <c r="L27" s="57">
        <v>0</v>
      </c>
      <c r="M27" s="57">
        <v>0</v>
      </c>
    </row>
    <row r="28" spans="1:13">
      <c r="A28" s="55">
        <v>14</v>
      </c>
      <c r="B28" s="95" t="s">
        <v>91</v>
      </c>
      <c r="C28" s="56">
        <f>SUM(D28:H28)</f>
        <v>21112.43</v>
      </c>
      <c r="D28" s="57">
        <v>0</v>
      </c>
      <c r="E28" s="57">
        <v>21112.43</v>
      </c>
      <c r="F28" s="57">
        <v>0</v>
      </c>
      <c r="G28" s="57">
        <v>0</v>
      </c>
      <c r="H28" s="57">
        <v>0</v>
      </c>
      <c r="I28" s="57">
        <f t="shared" si="4"/>
        <v>0</v>
      </c>
      <c r="J28" s="57">
        <v>0</v>
      </c>
      <c r="K28" s="57">
        <v>0</v>
      </c>
      <c r="L28" s="57">
        <v>0</v>
      </c>
      <c r="M28" s="57">
        <v>0</v>
      </c>
    </row>
    <row r="29" spans="1:13" s="115" customFormat="1">
      <c r="A29" s="55">
        <v>15</v>
      </c>
      <c r="B29" s="95" t="s">
        <v>97</v>
      </c>
      <c r="C29" s="56">
        <v>35898.06</v>
      </c>
      <c r="D29" s="57">
        <v>11415.58</v>
      </c>
      <c r="E29" s="57">
        <v>0</v>
      </c>
      <c r="F29" s="57">
        <v>0</v>
      </c>
      <c r="G29" s="57">
        <v>24302.99</v>
      </c>
      <c r="H29" s="57">
        <v>0</v>
      </c>
      <c r="I29" s="57">
        <v>0</v>
      </c>
      <c r="J29" s="57">
        <v>0</v>
      </c>
      <c r="K29" s="57">
        <v>0</v>
      </c>
      <c r="L29" s="57">
        <v>179.49</v>
      </c>
      <c r="M29" s="57">
        <v>179.49</v>
      </c>
    </row>
    <row r="30" spans="1:13">
      <c r="A30" s="55">
        <v>16</v>
      </c>
      <c r="B30" s="95" t="s">
        <v>98</v>
      </c>
      <c r="C30" s="56">
        <f>SUM(D30:H30)</f>
        <v>21207.3</v>
      </c>
      <c r="D30" s="57">
        <v>0</v>
      </c>
      <c r="E30" s="57">
        <v>21207.3</v>
      </c>
      <c r="F30" s="57">
        <v>0</v>
      </c>
      <c r="G30" s="57">
        <v>0</v>
      </c>
      <c r="H30" s="57">
        <v>0</v>
      </c>
      <c r="I30" s="57">
        <f t="shared" ref="I30" si="5">SUM(J30:M30)</f>
        <v>0</v>
      </c>
      <c r="J30" s="57">
        <v>0</v>
      </c>
      <c r="K30" s="57">
        <v>0</v>
      </c>
      <c r="L30" s="57">
        <v>0</v>
      </c>
      <c r="M30" s="57">
        <v>0</v>
      </c>
    </row>
    <row r="31" spans="1:13" ht="15.75" customHeight="1">
      <c r="A31" s="55">
        <v>17</v>
      </c>
      <c r="B31" s="95" t="s">
        <v>92</v>
      </c>
      <c r="C31" s="56">
        <f>SUM(D31:H31)</f>
        <v>21072.94</v>
      </c>
      <c r="D31" s="57">
        <v>0</v>
      </c>
      <c r="E31" s="57">
        <v>21072.94</v>
      </c>
      <c r="F31" s="57">
        <v>0</v>
      </c>
      <c r="G31" s="57">
        <v>0</v>
      </c>
      <c r="H31" s="57">
        <v>0</v>
      </c>
      <c r="I31" s="57">
        <f t="shared" ref="I31:I34" si="6">SUM(J31:M31)</f>
        <v>0</v>
      </c>
      <c r="J31" s="57">
        <v>0</v>
      </c>
      <c r="K31" s="57">
        <v>0</v>
      </c>
      <c r="L31" s="57">
        <v>0</v>
      </c>
      <c r="M31" s="57">
        <v>0</v>
      </c>
    </row>
    <row r="32" spans="1:13" ht="14.25" customHeight="1">
      <c r="A32" s="55">
        <v>18</v>
      </c>
      <c r="B32" s="95" t="s">
        <v>93</v>
      </c>
      <c r="C32" s="56">
        <f>SUM(D32:H32)</f>
        <v>21072.94</v>
      </c>
      <c r="D32" s="57">
        <v>0</v>
      </c>
      <c r="E32" s="57">
        <v>21072.94</v>
      </c>
      <c r="F32" s="57">
        <v>0</v>
      </c>
      <c r="G32" s="57">
        <v>0</v>
      </c>
      <c r="H32" s="57">
        <v>0</v>
      </c>
      <c r="I32" s="57">
        <f t="shared" si="6"/>
        <v>0</v>
      </c>
      <c r="J32" s="57">
        <v>0</v>
      </c>
      <c r="K32" s="57">
        <v>0</v>
      </c>
      <c r="L32" s="57">
        <v>0</v>
      </c>
      <c r="M32" s="57">
        <v>0</v>
      </c>
    </row>
    <row r="33" spans="1:13" ht="14.25" customHeight="1">
      <c r="A33" s="55">
        <v>19</v>
      </c>
      <c r="B33" s="95" t="s">
        <v>94</v>
      </c>
      <c r="C33" s="56">
        <f t="shared" ref="C33" si="7">SUM(D33:H33)</f>
        <v>25804.25</v>
      </c>
      <c r="D33" s="57">
        <v>0</v>
      </c>
      <c r="E33" s="57">
        <v>25804.25</v>
      </c>
      <c r="F33" s="57">
        <v>0</v>
      </c>
      <c r="G33" s="57">
        <v>0</v>
      </c>
      <c r="H33" s="57">
        <v>0</v>
      </c>
      <c r="I33" s="57">
        <f t="shared" ref="I33" si="8">SUM(J33:M33)</f>
        <v>0</v>
      </c>
      <c r="J33" s="57">
        <v>0</v>
      </c>
      <c r="K33" s="57">
        <v>0</v>
      </c>
      <c r="L33" s="57">
        <v>0</v>
      </c>
      <c r="M33" s="57">
        <v>0</v>
      </c>
    </row>
    <row r="34" spans="1:13" ht="15.75" customHeight="1">
      <c r="A34" s="55">
        <v>20</v>
      </c>
      <c r="B34" s="95" t="s">
        <v>109</v>
      </c>
      <c r="C34" s="56">
        <f>SUM(D34:H34)</f>
        <v>25908.400000000001</v>
      </c>
      <c r="D34" s="57">
        <v>0</v>
      </c>
      <c r="E34" s="57">
        <v>25908.400000000001</v>
      </c>
      <c r="F34" s="57">
        <v>0</v>
      </c>
      <c r="G34" s="57">
        <v>0</v>
      </c>
      <c r="H34" s="57">
        <v>0</v>
      </c>
      <c r="I34" s="57">
        <f t="shared" si="6"/>
        <v>0</v>
      </c>
      <c r="J34" s="57">
        <v>0</v>
      </c>
      <c r="K34" s="57">
        <v>0</v>
      </c>
      <c r="L34" s="57">
        <v>0</v>
      </c>
      <c r="M34" s="57">
        <v>0</v>
      </c>
    </row>
    <row r="35" spans="1:13">
      <c r="A35" s="227" t="s">
        <v>11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</row>
    <row r="36" spans="1:13">
      <c r="A36" s="226" t="s">
        <v>12</v>
      </c>
      <c r="B36" s="226"/>
      <c r="C36" s="1">
        <f>C38</f>
        <v>239524.34000000003</v>
      </c>
      <c r="D36" s="1">
        <f t="shared" ref="D36:M36" si="9">D38</f>
        <v>0</v>
      </c>
      <c r="E36" s="1">
        <f t="shared" si="9"/>
        <v>0</v>
      </c>
      <c r="F36" s="1">
        <f t="shared" si="9"/>
        <v>0</v>
      </c>
      <c r="G36" s="1">
        <f t="shared" si="9"/>
        <v>239524.34000000003</v>
      </c>
      <c r="H36" s="1">
        <f t="shared" si="9"/>
        <v>0</v>
      </c>
      <c r="I36" s="1">
        <f t="shared" si="9"/>
        <v>0</v>
      </c>
      <c r="J36" s="1">
        <f t="shared" si="9"/>
        <v>0</v>
      </c>
      <c r="K36" s="1">
        <f t="shared" si="9"/>
        <v>0</v>
      </c>
      <c r="L36" s="1">
        <f t="shared" si="9"/>
        <v>0</v>
      </c>
      <c r="M36" s="1">
        <f t="shared" si="9"/>
        <v>0</v>
      </c>
    </row>
    <row r="37" spans="1:13">
      <c r="A37" s="225" t="s">
        <v>100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</row>
    <row r="38" spans="1:13" ht="37.5" customHeight="1">
      <c r="A38" s="160" t="s">
        <v>77</v>
      </c>
      <c r="B38" s="161"/>
      <c r="C38" s="53">
        <f t="shared" ref="C38:G38" si="10">SUM(C39:C43)</f>
        <v>239524.34000000003</v>
      </c>
      <c r="D38" s="53">
        <f t="shared" si="10"/>
        <v>0</v>
      </c>
      <c r="E38" s="53">
        <f t="shared" si="10"/>
        <v>0</v>
      </c>
      <c r="F38" s="53">
        <f t="shared" si="10"/>
        <v>0</v>
      </c>
      <c r="G38" s="53">
        <f t="shared" si="10"/>
        <v>239524.34000000003</v>
      </c>
      <c r="H38" s="53">
        <f t="shared" ref="H38:M38" si="11">SUM(H39:H43)</f>
        <v>0</v>
      </c>
      <c r="I38" s="53">
        <f t="shared" si="11"/>
        <v>0</v>
      </c>
      <c r="J38" s="53">
        <f t="shared" si="11"/>
        <v>0</v>
      </c>
      <c r="K38" s="53">
        <f t="shared" si="11"/>
        <v>0</v>
      </c>
      <c r="L38" s="53">
        <f t="shared" si="11"/>
        <v>0</v>
      </c>
      <c r="M38" s="53">
        <f t="shared" si="11"/>
        <v>0</v>
      </c>
    </row>
    <row r="39" spans="1:13">
      <c r="A39" s="3">
        <v>1</v>
      </c>
      <c r="B39" s="110" t="s">
        <v>112</v>
      </c>
      <c r="C39" s="58">
        <f>SUM(D39:M39)</f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</row>
    <row r="40" spans="1:13">
      <c r="A40" s="3">
        <v>2</v>
      </c>
      <c r="B40" s="110" t="s">
        <v>113</v>
      </c>
      <c r="C40" s="58">
        <f>SUM(D40:M40)</f>
        <v>81300.92</v>
      </c>
      <c r="D40" s="58">
        <v>0</v>
      </c>
      <c r="E40" s="58">
        <v>0</v>
      </c>
      <c r="F40" s="58">
        <v>0</v>
      </c>
      <c r="G40" s="58">
        <v>81300.92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</row>
    <row r="41" spans="1:13">
      <c r="A41" s="3">
        <v>3</v>
      </c>
      <c r="B41" s="110" t="s">
        <v>114</v>
      </c>
      <c r="C41" s="58">
        <f>SUM(D41:M41)</f>
        <v>81038.28</v>
      </c>
      <c r="D41" s="58">
        <v>0</v>
      </c>
      <c r="E41" s="58">
        <v>0</v>
      </c>
      <c r="F41" s="58">
        <v>0</v>
      </c>
      <c r="G41" s="58">
        <v>81038.28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</row>
    <row r="42" spans="1:13">
      <c r="A42" s="3">
        <v>4</v>
      </c>
      <c r="B42" s="110" t="s">
        <v>115</v>
      </c>
      <c r="C42" s="58">
        <f>SUM(D42:M42)</f>
        <v>77185.14</v>
      </c>
      <c r="D42" s="58">
        <v>0</v>
      </c>
      <c r="E42" s="58">
        <v>0</v>
      </c>
      <c r="F42" s="58">
        <v>0</v>
      </c>
      <c r="G42" s="61">
        <v>77185.14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</row>
    <row r="43" spans="1:13">
      <c r="A43" s="3">
        <v>5</v>
      </c>
      <c r="B43" s="110" t="s">
        <v>117</v>
      </c>
      <c r="C43" s="58">
        <f>SUM(D43:M43)</f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</row>
    <row r="44" spans="1:13">
      <c r="A44" s="3" t="s">
        <v>125</v>
      </c>
      <c r="B44" s="110" t="s">
        <v>126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</row>
  </sheetData>
  <mergeCells count="19">
    <mergeCell ref="A36:B36"/>
    <mergeCell ref="A37:M37"/>
    <mergeCell ref="A38:B38"/>
    <mergeCell ref="A35:M35"/>
    <mergeCell ref="A14:B14"/>
    <mergeCell ref="D6:H6"/>
    <mergeCell ref="I6:I7"/>
    <mergeCell ref="J6:M6"/>
    <mergeCell ref="H1:M2"/>
    <mergeCell ref="A13:M13"/>
    <mergeCell ref="A10:B10"/>
    <mergeCell ref="A11:M11"/>
    <mergeCell ref="A12:B12"/>
    <mergeCell ref="C3:J3"/>
    <mergeCell ref="A5:A8"/>
    <mergeCell ref="B5:B8"/>
    <mergeCell ref="C5:H5"/>
    <mergeCell ref="I5:M5"/>
    <mergeCell ref="C6:C7"/>
  </mergeCells>
  <printOptions horizontalCentered="1"/>
  <pageMargins left="0.11811023622047245" right="0.11811023622047245" top="0.15748031496062992" bottom="0.19685039370078741" header="0.31496062992125984" footer="0.31496062992125984"/>
  <pageSetup paperSize="9" scale="65" orientation="landscape" r:id="rId1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="86" zoomScaleNormal="100" zoomScaleSheetLayoutView="86" workbookViewId="0">
      <selection activeCell="L1" sqref="L1:R2"/>
    </sheetView>
  </sheetViews>
  <sheetFormatPr defaultRowHeight="15"/>
  <cols>
    <col min="1" max="1" width="5" style="25" customWidth="1"/>
    <col min="2" max="2" width="20" style="2" customWidth="1"/>
    <col min="3" max="3" width="15.85546875" style="2" customWidth="1"/>
    <col min="4" max="4" width="14.7109375" style="2" customWidth="1"/>
    <col min="5" max="5" width="7.7109375" style="2" customWidth="1"/>
    <col min="6" max="6" width="14.42578125" style="2" customWidth="1"/>
    <col min="7" max="7" width="11.85546875" style="2" customWidth="1"/>
    <col min="8" max="8" width="14.5703125" style="2" customWidth="1"/>
    <col min="9" max="9" width="13.7109375" style="2" customWidth="1"/>
    <col min="10" max="10" width="13.28515625" style="2" customWidth="1"/>
    <col min="11" max="11" width="12.28515625" style="2" customWidth="1"/>
    <col min="12" max="12" width="14.140625" style="2" customWidth="1"/>
    <col min="13" max="13" width="9.140625" style="2"/>
    <col min="14" max="14" width="15.28515625" style="2" customWidth="1"/>
    <col min="15" max="15" width="14.140625" style="2" customWidth="1"/>
    <col min="16" max="16" width="15.42578125" style="2" customWidth="1"/>
    <col min="17" max="17" width="16" style="2" customWidth="1"/>
    <col min="18" max="18" width="12.5703125" style="2" bestFit="1" customWidth="1"/>
    <col min="19" max="19" width="9.140625" style="2"/>
    <col min="20" max="20" width="16" style="2" customWidth="1"/>
    <col min="21" max="21" width="10" style="2" bestFit="1" customWidth="1"/>
    <col min="22" max="16384" width="9.140625" style="2"/>
  </cols>
  <sheetData>
    <row r="1" spans="1:20">
      <c r="L1" s="199" t="s">
        <v>129</v>
      </c>
      <c r="M1" s="199"/>
      <c r="N1" s="199"/>
      <c r="O1" s="199"/>
      <c r="P1" s="199"/>
      <c r="Q1" s="199"/>
      <c r="R1" s="199"/>
    </row>
    <row r="2" spans="1:20" ht="78.75" customHeight="1">
      <c r="L2" s="199"/>
      <c r="M2" s="199"/>
      <c r="N2" s="199"/>
      <c r="O2" s="199"/>
      <c r="P2" s="199"/>
      <c r="Q2" s="199"/>
      <c r="R2" s="199"/>
    </row>
    <row r="3" spans="1:20" ht="62.25" customHeight="1">
      <c r="D3" s="200" t="s">
        <v>121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5" spans="1:20" ht="25.5" customHeight="1">
      <c r="A5" s="231" t="s">
        <v>0</v>
      </c>
      <c r="B5" s="232" t="s">
        <v>33</v>
      </c>
      <c r="C5" s="239" t="s">
        <v>34</v>
      </c>
      <c r="D5" s="234" t="s">
        <v>35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172" t="s">
        <v>36</v>
      </c>
      <c r="P5" s="173"/>
      <c r="Q5" s="173"/>
      <c r="R5" s="174"/>
    </row>
    <row r="6" spans="1:20" ht="78">
      <c r="A6" s="236"/>
      <c r="B6" s="237"/>
      <c r="C6" s="240"/>
      <c r="D6" s="26" t="s">
        <v>37</v>
      </c>
      <c r="E6" s="242" t="s">
        <v>38</v>
      </c>
      <c r="F6" s="243"/>
      <c r="G6" s="242" t="s">
        <v>39</v>
      </c>
      <c r="H6" s="243"/>
      <c r="I6" s="242" t="s">
        <v>40</v>
      </c>
      <c r="J6" s="243"/>
      <c r="K6" s="242" t="s">
        <v>41</v>
      </c>
      <c r="L6" s="243"/>
      <c r="M6" s="242" t="s">
        <v>42</v>
      </c>
      <c r="N6" s="243"/>
      <c r="O6" s="24" t="s">
        <v>43</v>
      </c>
      <c r="P6" s="24" t="s">
        <v>44</v>
      </c>
      <c r="Q6" s="24" t="s">
        <v>45</v>
      </c>
      <c r="R6" s="27" t="s">
        <v>46</v>
      </c>
    </row>
    <row r="7" spans="1:20">
      <c r="A7" s="236"/>
      <c r="B7" s="238"/>
      <c r="C7" s="28" t="s">
        <v>47</v>
      </c>
      <c r="D7" s="29" t="s">
        <v>47</v>
      </c>
      <c r="E7" s="30" t="s">
        <v>48</v>
      </c>
      <c r="F7" s="31" t="s">
        <v>47</v>
      </c>
      <c r="G7" s="31" t="s">
        <v>49</v>
      </c>
      <c r="H7" s="31" t="s">
        <v>47</v>
      </c>
      <c r="I7" s="29" t="s">
        <v>49</v>
      </c>
      <c r="J7" s="29" t="s">
        <v>47</v>
      </c>
      <c r="K7" s="31" t="s">
        <v>49</v>
      </c>
      <c r="L7" s="31" t="s">
        <v>47</v>
      </c>
      <c r="M7" s="31" t="s">
        <v>50</v>
      </c>
      <c r="N7" s="31" t="s">
        <v>47</v>
      </c>
      <c r="O7" s="29" t="s">
        <v>47</v>
      </c>
      <c r="P7" s="29" t="s">
        <v>47</v>
      </c>
      <c r="Q7" s="29" t="s">
        <v>47</v>
      </c>
      <c r="R7" s="29" t="s">
        <v>47</v>
      </c>
    </row>
    <row r="8" spans="1:20">
      <c r="A8" s="32">
        <v>1</v>
      </c>
      <c r="B8" s="33">
        <v>2</v>
      </c>
      <c r="C8" s="34">
        <v>3</v>
      </c>
      <c r="D8" s="33">
        <v>4</v>
      </c>
      <c r="E8" s="34">
        <v>5</v>
      </c>
      <c r="F8" s="33">
        <v>6</v>
      </c>
      <c r="G8" s="34">
        <v>7</v>
      </c>
      <c r="H8" s="33">
        <v>8</v>
      </c>
      <c r="I8" s="34">
        <v>9</v>
      </c>
      <c r="J8" s="33">
        <v>10</v>
      </c>
      <c r="K8" s="34">
        <v>11</v>
      </c>
      <c r="L8" s="33">
        <v>12</v>
      </c>
      <c r="M8" s="34">
        <v>13</v>
      </c>
      <c r="N8" s="33">
        <v>14</v>
      </c>
      <c r="O8" s="34">
        <v>15</v>
      </c>
      <c r="P8" s="33">
        <v>16</v>
      </c>
      <c r="Q8" s="34">
        <v>17</v>
      </c>
      <c r="R8" s="33">
        <v>18</v>
      </c>
    </row>
    <row r="9" spans="1:20" ht="44.25" customHeight="1">
      <c r="A9" s="218" t="s">
        <v>51</v>
      </c>
      <c r="B9" s="244"/>
      <c r="C9" s="1">
        <f t="shared" ref="C9:H9" si="0">C11</f>
        <v>27557137.089999996</v>
      </c>
      <c r="D9" s="1">
        <f t="shared" si="0"/>
        <v>26735021.699999999</v>
      </c>
      <c r="E9" s="1">
        <f t="shared" si="0"/>
        <v>0</v>
      </c>
      <c r="F9" s="1">
        <f t="shared" si="0"/>
        <v>0</v>
      </c>
      <c r="G9" s="1">
        <f t="shared" si="0"/>
        <v>608.79999999999995</v>
      </c>
      <c r="H9" s="1">
        <f t="shared" si="0"/>
        <v>807692.31</v>
      </c>
      <c r="I9" s="1">
        <v>0</v>
      </c>
      <c r="J9" s="1">
        <f t="shared" ref="J9:R9" si="1">J11</f>
        <v>0</v>
      </c>
      <c r="K9" s="1">
        <f t="shared" si="1"/>
        <v>0</v>
      </c>
      <c r="L9" s="1">
        <f t="shared" si="1"/>
        <v>0</v>
      </c>
      <c r="M9" s="1">
        <f t="shared" si="1"/>
        <v>0</v>
      </c>
      <c r="N9" s="1">
        <f t="shared" si="1"/>
        <v>0</v>
      </c>
      <c r="O9" s="1">
        <f t="shared" si="1"/>
        <v>0</v>
      </c>
      <c r="P9" s="1">
        <f t="shared" si="1"/>
        <v>0</v>
      </c>
      <c r="Q9" s="1">
        <f t="shared" si="1"/>
        <v>14423.08</v>
      </c>
      <c r="R9" s="1">
        <f t="shared" si="1"/>
        <v>0</v>
      </c>
      <c r="T9" s="35"/>
    </row>
    <row r="10" spans="1:20">
      <c r="A10" s="227" t="s">
        <v>11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36"/>
    </row>
    <row r="11" spans="1:20">
      <c r="A11" s="230" t="s">
        <v>12</v>
      </c>
      <c r="B11" s="230"/>
      <c r="C11" s="37">
        <f>C13</f>
        <v>27557137.089999996</v>
      </c>
      <c r="D11" s="37">
        <f t="shared" ref="D11:R11" si="2">D13</f>
        <v>26735021.699999999</v>
      </c>
      <c r="E11" s="37">
        <f t="shared" si="2"/>
        <v>0</v>
      </c>
      <c r="F11" s="37">
        <f t="shared" si="2"/>
        <v>0</v>
      </c>
      <c r="G11" s="37">
        <f t="shared" si="2"/>
        <v>608.79999999999995</v>
      </c>
      <c r="H11" s="37">
        <f t="shared" si="2"/>
        <v>807692.31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37">
        <f t="shared" si="2"/>
        <v>0</v>
      </c>
      <c r="M11" s="37">
        <f t="shared" si="2"/>
        <v>0</v>
      </c>
      <c r="N11" s="37">
        <f t="shared" si="2"/>
        <v>0</v>
      </c>
      <c r="O11" s="37">
        <f t="shared" si="2"/>
        <v>0</v>
      </c>
      <c r="P11" s="37">
        <f t="shared" si="2"/>
        <v>0</v>
      </c>
      <c r="Q11" s="37">
        <f t="shared" si="2"/>
        <v>14423.08</v>
      </c>
      <c r="R11" s="37">
        <f t="shared" si="2"/>
        <v>0</v>
      </c>
    </row>
    <row r="12" spans="1:20">
      <c r="A12" s="225" t="s">
        <v>100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36"/>
      <c r="T12" s="35"/>
    </row>
    <row r="13" spans="1:20" ht="39.75" customHeight="1">
      <c r="A13" s="160" t="s">
        <v>77</v>
      </c>
      <c r="B13" s="161"/>
      <c r="C13" s="53">
        <f>SUM(C14:C33)</f>
        <v>27557137.089999996</v>
      </c>
      <c r="D13" s="53">
        <f>SUM(D14:D33)</f>
        <v>26735021.699999999</v>
      </c>
      <c r="E13" s="54">
        <f t="shared" ref="E13:R13" si="3">SUM(E14:E32)</f>
        <v>0</v>
      </c>
      <c r="F13" s="53">
        <f t="shared" si="3"/>
        <v>0</v>
      </c>
      <c r="G13" s="53">
        <f t="shared" si="3"/>
        <v>608.79999999999995</v>
      </c>
      <c r="H13" s="53">
        <f t="shared" si="3"/>
        <v>807692.31</v>
      </c>
      <c r="I13" s="53">
        <f t="shared" si="3"/>
        <v>0</v>
      </c>
      <c r="J13" s="53">
        <f t="shared" si="3"/>
        <v>0</v>
      </c>
      <c r="K13" s="53">
        <f t="shared" si="3"/>
        <v>0</v>
      </c>
      <c r="L13" s="53">
        <f t="shared" si="3"/>
        <v>0</v>
      </c>
      <c r="M13" s="53">
        <f t="shared" si="3"/>
        <v>0</v>
      </c>
      <c r="N13" s="53">
        <f t="shared" si="3"/>
        <v>0</v>
      </c>
      <c r="O13" s="53">
        <f t="shared" si="3"/>
        <v>0</v>
      </c>
      <c r="P13" s="53">
        <f t="shared" si="3"/>
        <v>0</v>
      </c>
      <c r="Q13" s="53">
        <f t="shared" si="3"/>
        <v>14423.08</v>
      </c>
      <c r="R13" s="53">
        <f t="shared" si="3"/>
        <v>0</v>
      </c>
    </row>
    <row r="14" spans="1:20">
      <c r="A14" s="55">
        <v>1</v>
      </c>
      <c r="B14" s="95" t="s">
        <v>78</v>
      </c>
      <c r="C14" s="56">
        <f>D14+F14+H14+J14+L14+N14+O14+P14+Q14+R14</f>
        <v>2028046.15</v>
      </c>
      <c r="D14" s="57">
        <v>2028046.15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</row>
    <row r="15" spans="1:20">
      <c r="A15" s="55">
        <v>2</v>
      </c>
      <c r="B15" s="95" t="s">
        <v>79</v>
      </c>
      <c r="C15" s="56">
        <f t="shared" ref="C15:C20" si="4">D15+F15+H15+J15+L15+N15+O15+P15+Q15+R15</f>
        <v>2011481.54</v>
      </c>
      <c r="D15" s="57">
        <v>2011481.54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</row>
    <row r="16" spans="1:20">
      <c r="A16" s="55">
        <v>3</v>
      </c>
      <c r="B16" s="95" t="s">
        <v>80</v>
      </c>
      <c r="C16" s="56">
        <f t="shared" si="4"/>
        <v>2025956.92</v>
      </c>
      <c r="D16" s="57">
        <v>2025956.92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</row>
    <row r="17" spans="1:18">
      <c r="A17" s="55">
        <v>4</v>
      </c>
      <c r="B17" s="95" t="s">
        <v>81</v>
      </c>
      <c r="C17" s="56">
        <f t="shared" si="4"/>
        <v>2046923.85</v>
      </c>
      <c r="D17" s="57">
        <v>2046923.85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</row>
    <row r="18" spans="1:18">
      <c r="A18" s="55">
        <v>5</v>
      </c>
      <c r="B18" s="95" t="s">
        <v>82</v>
      </c>
      <c r="C18" s="56">
        <f t="shared" si="4"/>
        <v>994950</v>
      </c>
      <c r="D18" s="57">
        <v>994950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</row>
    <row r="19" spans="1:18">
      <c r="A19" s="55">
        <v>6</v>
      </c>
      <c r="B19" s="95" t="s">
        <v>83</v>
      </c>
      <c r="C19" s="56">
        <f t="shared" si="4"/>
        <v>1031440.38</v>
      </c>
      <c r="D19" s="57">
        <v>1031440.38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</row>
    <row r="20" spans="1:18">
      <c r="A20" s="55">
        <v>7</v>
      </c>
      <c r="B20" s="110" t="s">
        <v>116</v>
      </c>
      <c r="C20" s="59">
        <f t="shared" si="4"/>
        <v>1122761.54</v>
      </c>
      <c r="D20" s="58">
        <v>1122761.54</v>
      </c>
      <c r="E20" s="58">
        <v>0</v>
      </c>
      <c r="F20" s="58">
        <v>0</v>
      </c>
      <c r="G20" s="58">
        <v>0</v>
      </c>
      <c r="H20" s="59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</row>
    <row r="21" spans="1:18">
      <c r="A21" s="55">
        <v>8</v>
      </c>
      <c r="B21" s="95" t="s">
        <v>85</v>
      </c>
      <c r="C21" s="56">
        <f t="shared" ref="C21:C30" si="5">D21+F21+H21+J21+L21+N21+O21+P21+Q21+R21</f>
        <v>807692.31</v>
      </c>
      <c r="D21" s="57">
        <v>0</v>
      </c>
      <c r="E21" s="57">
        <v>0</v>
      </c>
      <c r="F21" s="57">
        <v>0</v>
      </c>
      <c r="G21" s="57">
        <v>608.79999999999995</v>
      </c>
      <c r="H21" s="57">
        <v>807692.31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</row>
    <row r="22" spans="1:18">
      <c r="A22" s="55">
        <v>11</v>
      </c>
      <c r="B22" s="95" t="s">
        <v>87</v>
      </c>
      <c r="C22" s="56">
        <f t="shared" si="5"/>
        <v>1247431.74</v>
      </c>
      <c r="D22" s="57">
        <v>1247431.74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</row>
    <row r="23" spans="1:18">
      <c r="A23" s="55">
        <v>12</v>
      </c>
      <c r="B23" s="95" t="s">
        <v>88</v>
      </c>
      <c r="C23" s="56">
        <f t="shared" si="5"/>
        <v>2015361.54</v>
      </c>
      <c r="D23" s="57">
        <v>2015361.54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</row>
    <row r="24" spans="1:18">
      <c r="A24" s="55">
        <v>13</v>
      </c>
      <c r="B24" s="95" t="s">
        <v>89</v>
      </c>
      <c r="C24" s="56">
        <f t="shared" si="5"/>
        <v>866415</v>
      </c>
      <c r="D24" s="57">
        <v>866415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</row>
    <row r="25" spans="1:18">
      <c r="A25" s="55">
        <v>14</v>
      </c>
      <c r="B25" s="95" t="s">
        <v>90</v>
      </c>
      <c r="C25" s="56">
        <f t="shared" si="5"/>
        <v>2015734.62</v>
      </c>
      <c r="D25" s="57">
        <v>2015734.62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</row>
    <row r="26" spans="1:18">
      <c r="A26" s="55">
        <v>15</v>
      </c>
      <c r="B26" s="95" t="s">
        <v>91</v>
      </c>
      <c r="C26" s="56">
        <f t="shared" si="5"/>
        <v>864421.15</v>
      </c>
      <c r="D26" s="57">
        <v>864421.15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</row>
    <row r="27" spans="1:18">
      <c r="A27" s="55">
        <v>16</v>
      </c>
      <c r="B27" s="95" t="s">
        <v>97</v>
      </c>
      <c r="C27" s="56">
        <f t="shared" si="5"/>
        <v>3019230.77</v>
      </c>
      <c r="D27" s="57">
        <v>3004807.69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14423.08</v>
      </c>
      <c r="R27" s="57">
        <v>0</v>
      </c>
    </row>
    <row r="28" spans="1:18">
      <c r="A28" s="55">
        <v>17</v>
      </c>
      <c r="B28" s="95" t="s">
        <v>98</v>
      </c>
      <c r="C28" s="56">
        <f t="shared" si="5"/>
        <v>873225</v>
      </c>
      <c r="D28" s="57">
        <v>873225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</row>
    <row r="29" spans="1:18">
      <c r="A29" s="55">
        <v>18</v>
      </c>
      <c r="B29" s="95" t="s">
        <v>92</v>
      </c>
      <c r="C29" s="56">
        <f t="shared" si="5"/>
        <v>868695</v>
      </c>
      <c r="D29" s="57">
        <v>868695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</row>
    <row r="30" spans="1:18">
      <c r="A30" s="55">
        <v>19</v>
      </c>
      <c r="B30" s="95" t="s">
        <v>93</v>
      </c>
      <c r="C30" s="56">
        <f t="shared" si="5"/>
        <v>868695</v>
      </c>
      <c r="D30" s="57">
        <v>868695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</row>
    <row r="31" spans="1:18">
      <c r="A31" s="55">
        <v>20</v>
      </c>
      <c r="B31" s="95" t="s">
        <v>94</v>
      </c>
      <c r="C31" s="56">
        <f t="shared" ref="C31" si="6">D31+F31+H31+J31+L31+N31+O31+P31+Q31+R31</f>
        <v>1258095</v>
      </c>
      <c r="D31" s="57">
        <v>1258095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</row>
    <row r="32" spans="1:18">
      <c r="A32" s="55">
        <v>21</v>
      </c>
      <c r="B32" s="95" t="s">
        <v>111</v>
      </c>
      <c r="C32" s="56">
        <f>D32+F32+H32+J32+L32+N32+O32+P32+Q32+R32</f>
        <v>1318980</v>
      </c>
      <c r="D32" s="57">
        <v>1318980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</row>
    <row r="33" spans="1:18">
      <c r="A33" s="3">
        <v>22</v>
      </c>
      <c r="B33" s="95" t="s">
        <v>124</v>
      </c>
      <c r="C33" s="143">
        <v>271599.58</v>
      </c>
      <c r="D33" s="143">
        <v>271599.58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</row>
    <row r="36" spans="1:18">
      <c r="B36" s="132"/>
    </row>
  </sheetData>
  <mergeCells count="17">
    <mergeCell ref="A9:B9"/>
    <mergeCell ref="A10:Q10"/>
    <mergeCell ref="A12:Q12"/>
    <mergeCell ref="A13:B13"/>
    <mergeCell ref="A11:B11"/>
    <mergeCell ref="L1:R2"/>
    <mergeCell ref="D3:O3"/>
    <mergeCell ref="A5:A7"/>
    <mergeCell ref="B5:B7"/>
    <mergeCell ref="C5:C6"/>
    <mergeCell ref="D5:N5"/>
    <mergeCell ref="O5:R5"/>
    <mergeCell ref="E6:F6"/>
    <mergeCell ref="G6:H6"/>
    <mergeCell ref="I6:J6"/>
    <mergeCell ref="K6:L6"/>
    <mergeCell ref="M6:N6"/>
  </mergeCells>
  <pageMargins left="0.11811023622047245" right="0.31496062992125984" top="0.15748031496062992" bottom="0.15748031496062992" header="0.31496062992125984" footer="0.19685039370078741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86" zoomScaleNormal="100" zoomScaleSheetLayoutView="86" workbookViewId="0">
      <selection activeCell="K1" sqref="K1:N2"/>
    </sheetView>
  </sheetViews>
  <sheetFormatPr defaultRowHeight="15"/>
  <cols>
    <col min="1" max="1" width="5" style="25" customWidth="1"/>
    <col min="2" max="2" width="19.28515625" style="2" customWidth="1"/>
    <col min="3" max="3" width="15.42578125" style="2" customWidth="1"/>
    <col min="4" max="4" width="14" style="2" customWidth="1"/>
    <col min="5" max="5" width="14.140625" style="2" customWidth="1"/>
    <col min="6" max="6" width="13.5703125" style="2" customWidth="1"/>
    <col min="7" max="7" width="13" style="2" customWidth="1"/>
    <col min="8" max="8" width="14.140625" style="2" customWidth="1"/>
    <col min="9" max="9" width="14.85546875" style="2" customWidth="1"/>
    <col min="10" max="10" width="11.85546875" style="2" customWidth="1"/>
    <col min="11" max="11" width="12.42578125" style="2" customWidth="1"/>
    <col min="12" max="12" width="13.85546875" style="2" customWidth="1"/>
    <col min="13" max="13" width="12.42578125" style="2" customWidth="1"/>
    <col min="14" max="14" width="12.85546875" style="2" customWidth="1"/>
    <col min="15" max="16384" width="9.140625" style="2"/>
  </cols>
  <sheetData>
    <row r="1" spans="1:14">
      <c r="K1" s="245" t="s">
        <v>128</v>
      </c>
      <c r="L1" s="245"/>
      <c r="M1" s="245"/>
      <c r="N1" s="245"/>
    </row>
    <row r="2" spans="1:14" ht="146.25" customHeight="1">
      <c r="K2" s="245"/>
      <c r="L2" s="245"/>
      <c r="M2" s="245"/>
      <c r="N2" s="245"/>
    </row>
    <row r="3" spans="1:14" ht="95.25" customHeight="1">
      <c r="C3" s="200" t="s">
        <v>122</v>
      </c>
      <c r="D3" s="200"/>
      <c r="E3" s="200"/>
      <c r="F3" s="200"/>
      <c r="G3" s="200"/>
      <c r="H3" s="200"/>
      <c r="I3" s="200"/>
      <c r="J3" s="200"/>
      <c r="K3" s="200"/>
      <c r="L3" s="38"/>
    </row>
    <row r="5" spans="1:14" ht="31.5" customHeight="1">
      <c r="A5" s="231" t="s">
        <v>0</v>
      </c>
      <c r="B5" s="232" t="s">
        <v>33</v>
      </c>
      <c r="C5" s="234" t="s">
        <v>52</v>
      </c>
      <c r="D5" s="234"/>
      <c r="E5" s="234"/>
      <c r="F5" s="234"/>
      <c r="G5" s="234"/>
      <c r="H5" s="234"/>
      <c r="I5" s="234"/>
      <c r="J5" s="222" t="s">
        <v>53</v>
      </c>
      <c r="K5" s="222"/>
      <c r="L5" s="222"/>
      <c r="M5" s="222"/>
      <c r="N5" s="222"/>
    </row>
    <row r="6" spans="1:14" ht="15" customHeight="1">
      <c r="A6" s="231"/>
      <c r="B6" s="232"/>
      <c r="C6" s="235" t="s">
        <v>54</v>
      </c>
      <c r="D6" s="222" t="s">
        <v>55</v>
      </c>
      <c r="E6" s="222"/>
      <c r="F6" s="222"/>
      <c r="G6" s="222"/>
      <c r="H6" s="222"/>
      <c r="I6" s="222"/>
      <c r="J6" s="153" t="s">
        <v>54</v>
      </c>
      <c r="K6" s="222" t="s">
        <v>55</v>
      </c>
      <c r="L6" s="222"/>
      <c r="M6" s="222"/>
      <c r="N6" s="222"/>
    </row>
    <row r="7" spans="1:14" ht="82.5" customHeight="1">
      <c r="A7" s="231"/>
      <c r="B7" s="232"/>
      <c r="C7" s="235"/>
      <c r="D7" s="24" t="s">
        <v>56</v>
      </c>
      <c r="E7" s="24" t="s">
        <v>57</v>
      </c>
      <c r="F7" s="24" t="s">
        <v>58</v>
      </c>
      <c r="G7" s="24" t="s">
        <v>59</v>
      </c>
      <c r="H7" s="24" t="s">
        <v>60</v>
      </c>
      <c r="I7" s="24" t="s">
        <v>61</v>
      </c>
      <c r="J7" s="153"/>
      <c r="K7" s="24" t="s">
        <v>56</v>
      </c>
      <c r="L7" s="24" t="s">
        <v>57</v>
      </c>
      <c r="M7" s="24" t="s">
        <v>58</v>
      </c>
      <c r="N7" s="24" t="s">
        <v>60</v>
      </c>
    </row>
    <row r="8" spans="1:14">
      <c r="A8" s="231"/>
      <c r="B8" s="233"/>
      <c r="C8" s="28" t="s">
        <v>47</v>
      </c>
      <c r="D8" s="31" t="s">
        <v>47</v>
      </c>
      <c r="E8" s="31" t="s">
        <v>47</v>
      </c>
      <c r="F8" s="31" t="s">
        <v>47</v>
      </c>
      <c r="G8" s="31" t="s">
        <v>47</v>
      </c>
      <c r="H8" s="31" t="s">
        <v>47</v>
      </c>
      <c r="I8" s="31" t="s">
        <v>47</v>
      </c>
      <c r="J8" s="31" t="s">
        <v>47</v>
      </c>
      <c r="K8" s="31" t="s">
        <v>47</v>
      </c>
      <c r="L8" s="31" t="s">
        <v>47</v>
      </c>
      <c r="M8" s="31" t="s">
        <v>47</v>
      </c>
      <c r="N8" s="31" t="s">
        <v>47</v>
      </c>
    </row>
    <row r="9" spans="1:14">
      <c r="A9" s="34">
        <v>1</v>
      </c>
      <c r="B9" s="33">
        <v>2</v>
      </c>
      <c r="C9" s="34">
        <v>3</v>
      </c>
      <c r="D9" s="33">
        <v>4</v>
      </c>
      <c r="E9" s="34">
        <v>5</v>
      </c>
      <c r="F9" s="33">
        <v>6</v>
      </c>
      <c r="G9" s="34">
        <v>7</v>
      </c>
      <c r="H9" s="33">
        <v>8</v>
      </c>
      <c r="I9" s="34">
        <v>9</v>
      </c>
      <c r="J9" s="33">
        <v>10</v>
      </c>
      <c r="K9" s="34">
        <v>11</v>
      </c>
      <c r="L9" s="33">
        <v>12</v>
      </c>
      <c r="M9" s="34">
        <v>13</v>
      </c>
      <c r="N9" s="33">
        <v>14</v>
      </c>
    </row>
    <row r="10" spans="1:14" ht="56.25" customHeight="1">
      <c r="A10" s="246" t="s">
        <v>51</v>
      </c>
      <c r="B10" s="247"/>
      <c r="C10" s="1">
        <f t="shared" ref="C10:N10" si="0">C12</f>
        <v>26749444.779999997</v>
      </c>
      <c r="D10" s="1">
        <f t="shared" si="0"/>
        <v>2220099.79</v>
      </c>
      <c r="E10" s="1">
        <f t="shared" si="0"/>
        <v>22471652.68</v>
      </c>
      <c r="F10" s="1">
        <f t="shared" si="0"/>
        <v>0</v>
      </c>
      <c r="G10" s="1">
        <f t="shared" si="0"/>
        <v>0</v>
      </c>
      <c r="H10" s="1">
        <f t="shared" si="0"/>
        <v>2043269.23</v>
      </c>
      <c r="I10" s="1">
        <f t="shared" si="0"/>
        <v>0</v>
      </c>
      <c r="J10" s="1">
        <f t="shared" si="0"/>
        <v>14423.08</v>
      </c>
      <c r="K10" s="1">
        <f t="shared" si="0"/>
        <v>0</v>
      </c>
      <c r="L10" s="1">
        <f t="shared" si="0"/>
        <v>0</v>
      </c>
      <c r="M10" s="1">
        <f t="shared" si="0"/>
        <v>0</v>
      </c>
      <c r="N10" s="1">
        <f t="shared" si="0"/>
        <v>14423.08</v>
      </c>
    </row>
    <row r="11" spans="1:14">
      <c r="A11" s="227" t="s">
        <v>11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</row>
    <row r="12" spans="1:14">
      <c r="A12" s="230" t="s">
        <v>12</v>
      </c>
      <c r="B12" s="230"/>
      <c r="C12" s="37">
        <f>C14</f>
        <v>26749444.779999997</v>
      </c>
      <c r="D12" s="37">
        <f t="shared" ref="D12:N12" si="1">D14</f>
        <v>2220099.79</v>
      </c>
      <c r="E12" s="37">
        <f t="shared" si="1"/>
        <v>22471652.68</v>
      </c>
      <c r="F12" s="37">
        <f t="shared" si="1"/>
        <v>0</v>
      </c>
      <c r="G12" s="37">
        <f t="shared" si="1"/>
        <v>0</v>
      </c>
      <c r="H12" s="37">
        <f t="shared" si="1"/>
        <v>2043269.23</v>
      </c>
      <c r="I12" s="37">
        <f t="shared" si="1"/>
        <v>0</v>
      </c>
      <c r="J12" s="37">
        <f t="shared" si="1"/>
        <v>14423.08</v>
      </c>
      <c r="K12" s="37">
        <f t="shared" si="1"/>
        <v>0</v>
      </c>
      <c r="L12" s="37">
        <f t="shared" si="1"/>
        <v>0</v>
      </c>
      <c r="M12" s="37">
        <f t="shared" si="1"/>
        <v>0</v>
      </c>
      <c r="N12" s="37">
        <f t="shared" si="1"/>
        <v>14423.08</v>
      </c>
    </row>
    <row r="13" spans="1:14">
      <c r="A13" s="225" t="s">
        <v>100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</row>
    <row r="14" spans="1:14" ht="38.25" customHeight="1">
      <c r="A14" s="160" t="s">
        <v>77</v>
      </c>
      <c r="B14" s="161"/>
      <c r="C14" s="53">
        <f>SUM(C15:C34)</f>
        <v>26749444.779999997</v>
      </c>
      <c r="D14" s="53">
        <f>SUM(D15:D34)</f>
        <v>2220099.79</v>
      </c>
      <c r="E14" s="53">
        <f>SUM(E15:E34)</f>
        <v>22471652.68</v>
      </c>
      <c r="F14" s="53">
        <f t="shared" ref="F14:N14" si="2">SUM(F15:F33)</f>
        <v>0</v>
      </c>
      <c r="G14" s="53">
        <f t="shared" si="2"/>
        <v>0</v>
      </c>
      <c r="H14" s="53">
        <f t="shared" si="2"/>
        <v>2043269.23</v>
      </c>
      <c r="I14" s="53">
        <f t="shared" si="2"/>
        <v>0</v>
      </c>
      <c r="J14" s="53">
        <f t="shared" si="2"/>
        <v>14423.08</v>
      </c>
      <c r="K14" s="53">
        <f t="shared" si="2"/>
        <v>0</v>
      </c>
      <c r="L14" s="53">
        <f t="shared" si="2"/>
        <v>0</v>
      </c>
      <c r="M14" s="53">
        <f t="shared" si="2"/>
        <v>0</v>
      </c>
      <c r="N14" s="53">
        <f t="shared" si="2"/>
        <v>14423.08</v>
      </c>
    </row>
    <row r="15" spans="1:14">
      <c r="A15" s="55">
        <v>1</v>
      </c>
      <c r="B15" s="95" t="s">
        <v>78</v>
      </c>
      <c r="C15" s="56">
        <f>SUM(D15:I15)</f>
        <v>2028046.15</v>
      </c>
      <c r="D15" s="57">
        <v>0</v>
      </c>
      <c r="E15" s="57">
        <v>2028046.15</v>
      </c>
      <c r="F15" s="57">
        <v>0</v>
      </c>
      <c r="G15" s="57">
        <v>0</v>
      </c>
      <c r="H15" s="57">
        <v>0</v>
      </c>
      <c r="I15" s="57">
        <v>0</v>
      </c>
      <c r="J15" s="57">
        <f>SUM(K15:N15)</f>
        <v>0</v>
      </c>
      <c r="K15" s="57">
        <v>0</v>
      </c>
      <c r="L15" s="57">
        <v>0</v>
      </c>
      <c r="M15" s="57">
        <v>0</v>
      </c>
      <c r="N15" s="57">
        <v>0</v>
      </c>
    </row>
    <row r="16" spans="1:14">
      <c r="A16" s="55">
        <v>2</v>
      </c>
      <c r="B16" s="95" t="s">
        <v>79</v>
      </c>
      <c r="C16" s="56">
        <f t="shared" ref="C16:C22" si="3">SUM(D16:I16)</f>
        <v>2011481.54</v>
      </c>
      <c r="D16" s="57">
        <v>0</v>
      </c>
      <c r="E16" s="57">
        <v>2011481.54</v>
      </c>
      <c r="F16" s="57">
        <v>0</v>
      </c>
      <c r="G16" s="57">
        <v>0</v>
      </c>
      <c r="H16" s="57">
        <v>0</v>
      </c>
      <c r="I16" s="57">
        <v>0</v>
      </c>
      <c r="J16" s="57">
        <f t="shared" ref="J16:J22" si="4">SUM(K16:N16)</f>
        <v>0</v>
      </c>
      <c r="K16" s="57">
        <v>0</v>
      </c>
      <c r="L16" s="57">
        <v>0</v>
      </c>
      <c r="M16" s="57">
        <v>0</v>
      </c>
      <c r="N16" s="57">
        <v>0</v>
      </c>
    </row>
    <row r="17" spans="1:14">
      <c r="A17" s="55">
        <v>3</v>
      </c>
      <c r="B17" s="95" t="s">
        <v>80</v>
      </c>
      <c r="C17" s="56">
        <f t="shared" si="3"/>
        <v>2025956.92</v>
      </c>
      <c r="D17" s="57">
        <v>0</v>
      </c>
      <c r="E17" s="57">
        <v>2025956.92</v>
      </c>
      <c r="F17" s="57">
        <v>0</v>
      </c>
      <c r="G17" s="57">
        <v>0</v>
      </c>
      <c r="H17" s="57">
        <v>0</v>
      </c>
      <c r="I17" s="57">
        <v>0</v>
      </c>
      <c r="J17" s="57">
        <f t="shared" si="4"/>
        <v>0</v>
      </c>
      <c r="K17" s="57">
        <v>0</v>
      </c>
      <c r="L17" s="57">
        <v>0</v>
      </c>
      <c r="M17" s="57">
        <v>0</v>
      </c>
      <c r="N17" s="57">
        <v>0</v>
      </c>
    </row>
    <row r="18" spans="1:14">
      <c r="A18" s="55">
        <v>4</v>
      </c>
      <c r="B18" s="95" t="s">
        <v>81</v>
      </c>
      <c r="C18" s="56">
        <f t="shared" si="3"/>
        <v>2046923.85</v>
      </c>
      <c r="D18" s="57">
        <v>0</v>
      </c>
      <c r="E18" s="57">
        <v>2046923.85</v>
      </c>
      <c r="F18" s="57">
        <v>0</v>
      </c>
      <c r="G18" s="57">
        <v>0</v>
      </c>
      <c r="H18" s="57">
        <v>0</v>
      </c>
      <c r="I18" s="57">
        <v>0</v>
      </c>
      <c r="J18" s="57">
        <f t="shared" si="4"/>
        <v>0</v>
      </c>
      <c r="K18" s="57">
        <v>0</v>
      </c>
      <c r="L18" s="57">
        <v>0</v>
      </c>
      <c r="M18" s="57">
        <v>0</v>
      </c>
      <c r="N18" s="57">
        <v>0</v>
      </c>
    </row>
    <row r="19" spans="1:14">
      <c r="A19" s="55">
        <v>5</v>
      </c>
      <c r="B19" s="95" t="s">
        <v>82</v>
      </c>
      <c r="C19" s="56">
        <f t="shared" si="3"/>
        <v>994950</v>
      </c>
      <c r="D19" s="57">
        <v>0</v>
      </c>
      <c r="E19" s="57">
        <v>994950</v>
      </c>
      <c r="F19" s="57">
        <v>0</v>
      </c>
      <c r="G19" s="57">
        <v>0</v>
      </c>
      <c r="H19" s="57">
        <v>0</v>
      </c>
      <c r="I19" s="57">
        <v>0</v>
      </c>
      <c r="J19" s="57">
        <f t="shared" si="4"/>
        <v>0</v>
      </c>
      <c r="K19" s="57">
        <v>0</v>
      </c>
      <c r="L19" s="57">
        <v>0</v>
      </c>
      <c r="M19" s="57">
        <v>0</v>
      </c>
      <c r="N19" s="57">
        <v>0</v>
      </c>
    </row>
    <row r="20" spans="1:14">
      <c r="A20" s="55">
        <v>6</v>
      </c>
      <c r="B20" s="95" t="s">
        <v>83</v>
      </c>
      <c r="C20" s="56">
        <f t="shared" si="3"/>
        <v>1031440.38</v>
      </c>
      <c r="D20" s="57">
        <v>0</v>
      </c>
      <c r="E20" s="57">
        <v>1031440.38</v>
      </c>
      <c r="F20" s="57">
        <v>0</v>
      </c>
      <c r="G20" s="57">
        <v>0</v>
      </c>
      <c r="H20" s="57">
        <v>0</v>
      </c>
      <c r="I20" s="57">
        <v>0</v>
      </c>
      <c r="J20" s="57">
        <f t="shared" si="4"/>
        <v>0</v>
      </c>
      <c r="K20" s="57">
        <v>0</v>
      </c>
      <c r="L20" s="57">
        <v>0</v>
      </c>
      <c r="M20" s="57">
        <v>0</v>
      </c>
      <c r="N20" s="57">
        <v>0</v>
      </c>
    </row>
    <row r="21" spans="1:14">
      <c r="A21" s="55">
        <v>7</v>
      </c>
      <c r="B21" s="110" t="s">
        <v>116</v>
      </c>
      <c r="C21" s="58">
        <f t="shared" ref="C21" si="5">G21+I21+D21+E21+F21+H21+J21</f>
        <v>1122761.54</v>
      </c>
      <c r="D21" s="58">
        <v>1122761.54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f t="shared" ref="J21" si="6">K21+L21+M21+N21</f>
        <v>0</v>
      </c>
      <c r="K21" s="58">
        <v>0</v>
      </c>
      <c r="L21" s="58">
        <v>0</v>
      </c>
      <c r="M21" s="58">
        <v>0</v>
      </c>
      <c r="N21" s="58">
        <v>0</v>
      </c>
    </row>
    <row r="22" spans="1:14">
      <c r="A22" s="55">
        <v>8</v>
      </c>
      <c r="B22" s="95" t="s">
        <v>85</v>
      </c>
      <c r="C22" s="56">
        <f t="shared" si="3"/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f t="shared" si="4"/>
        <v>0</v>
      </c>
      <c r="K22" s="57">
        <v>0</v>
      </c>
      <c r="L22" s="57">
        <v>0</v>
      </c>
      <c r="M22" s="57">
        <v>0</v>
      </c>
      <c r="N22" s="57">
        <v>0</v>
      </c>
    </row>
    <row r="23" spans="1:14">
      <c r="A23" s="55">
        <v>11</v>
      </c>
      <c r="B23" s="95" t="s">
        <v>87</v>
      </c>
      <c r="C23" s="56">
        <f>SUM(D23:I23)</f>
        <v>1247431.74</v>
      </c>
      <c r="D23" s="57">
        <v>0</v>
      </c>
      <c r="E23" s="57">
        <v>1247431.74</v>
      </c>
      <c r="F23" s="57">
        <v>0</v>
      </c>
      <c r="G23" s="57">
        <v>0</v>
      </c>
      <c r="H23" s="57">
        <v>0</v>
      </c>
      <c r="I23" s="57">
        <v>0</v>
      </c>
      <c r="J23" s="57">
        <f>SUM(K23:N23)</f>
        <v>0</v>
      </c>
      <c r="K23" s="57">
        <v>0</v>
      </c>
      <c r="L23" s="57">
        <v>0</v>
      </c>
      <c r="M23" s="57">
        <v>0</v>
      </c>
      <c r="N23" s="57">
        <v>0</v>
      </c>
    </row>
    <row r="24" spans="1:14">
      <c r="A24" s="55">
        <v>12</v>
      </c>
      <c r="B24" s="95" t="s">
        <v>88</v>
      </c>
      <c r="C24" s="56">
        <f>SUM(D24:I24)</f>
        <v>2015361.54</v>
      </c>
      <c r="D24" s="57">
        <v>0</v>
      </c>
      <c r="E24" s="57">
        <v>2015361.54</v>
      </c>
      <c r="F24" s="57">
        <v>0</v>
      </c>
      <c r="G24" s="57">
        <v>0</v>
      </c>
      <c r="H24" s="57">
        <v>0</v>
      </c>
      <c r="I24" s="57">
        <v>0</v>
      </c>
      <c r="J24" s="57">
        <f>SUM(K24:N24)</f>
        <v>0</v>
      </c>
      <c r="K24" s="57">
        <v>0</v>
      </c>
      <c r="L24" s="57">
        <v>0</v>
      </c>
      <c r="M24" s="57">
        <v>0</v>
      </c>
      <c r="N24" s="57">
        <v>0</v>
      </c>
    </row>
    <row r="25" spans="1:14">
      <c r="A25" s="55">
        <v>13</v>
      </c>
      <c r="B25" s="95" t="s">
        <v>89</v>
      </c>
      <c r="C25" s="56">
        <v>866415</v>
      </c>
      <c r="D25" s="57">
        <v>0</v>
      </c>
      <c r="E25" s="57">
        <v>866415</v>
      </c>
      <c r="F25" s="57">
        <v>0</v>
      </c>
      <c r="G25" s="57">
        <v>0</v>
      </c>
      <c r="H25" s="57">
        <v>0</v>
      </c>
      <c r="I25" s="57">
        <v>0</v>
      </c>
      <c r="J25" s="57">
        <f>SUM(K25:N25)</f>
        <v>0</v>
      </c>
      <c r="K25" s="57">
        <v>0</v>
      </c>
      <c r="L25" s="57">
        <v>0</v>
      </c>
      <c r="M25" s="57">
        <v>0</v>
      </c>
      <c r="N25" s="57">
        <v>0</v>
      </c>
    </row>
    <row r="26" spans="1:14">
      <c r="A26" s="55">
        <v>14</v>
      </c>
      <c r="B26" s="95" t="s">
        <v>90</v>
      </c>
      <c r="C26" s="56">
        <f>SUM(D26:I26)</f>
        <v>2015734.62</v>
      </c>
      <c r="D26" s="57">
        <v>0</v>
      </c>
      <c r="E26" s="57">
        <v>2015734.62</v>
      </c>
      <c r="F26" s="57">
        <v>0</v>
      </c>
      <c r="G26" s="57">
        <v>0</v>
      </c>
      <c r="H26" s="57">
        <v>0</v>
      </c>
      <c r="I26" s="57">
        <v>0</v>
      </c>
      <c r="J26" s="57">
        <f>SUM(K26:N26)</f>
        <v>0</v>
      </c>
      <c r="K26" s="57">
        <v>0</v>
      </c>
      <c r="L26" s="57">
        <v>0</v>
      </c>
      <c r="M26" s="57">
        <v>0</v>
      </c>
      <c r="N26" s="57">
        <v>0</v>
      </c>
    </row>
    <row r="27" spans="1:14">
      <c r="A27" s="55">
        <v>15</v>
      </c>
      <c r="B27" s="95" t="s">
        <v>91</v>
      </c>
      <c r="C27" s="56">
        <f>SUM(D27:I27)</f>
        <v>864421.15</v>
      </c>
      <c r="D27" s="57">
        <v>0</v>
      </c>
      <c r="E27" s="57">
        <v>864421.15</v>
      </c>
      <c r="F27" s="57">
        <v>0</v>
      </c>
      <c r="G27" s="57">
        <v>0</v>
      </c>
      <c r="H27" s="57">
        <v>0</v>
      </c>
      <c r="I27" s="57">
        <v>0</v>
      </c>
      <c r="J27" s="57">
        <f>SUM(K27:N27)</f>
        <v>0</v>
      </c>
      <c r="K27" s="57">
        <v>0</v>
      </c>
      <c r="L27" s="57">
        <v>0</v>
      </c>
      <c r="M27" s="57">
        <v>0</v>
      </c>
      <c r="N27" s="57">
        <v>0</v>
      </c>
    </row>
    <row r="28" spans="1:14">
      <c r="A28" s="55">
        <v>16</v>
      </c>
      <c r="B28" s="95" t="s">
        <v>97</v>
      </c>
      <c r="C28" s="56">
        <v>3019230.77</v>
      </c>
      <c r="D28" s="57">
        <v>961538.46</v>
      </c>
      <c r="E28" s="57">
        <v>0</v>
      </c>
      <c r="F28" s="57">
        <v>0</v>
      </c>
      <c r="G28" s="57">
        <v>0</v>
      </c>
      <c r="H28" s="57">
        <v>2043269.23</v>
      </c>
      <c r="I28" s="57">
        <v>0</v>
      </c>
      <c r="J28" s="57">
        <v>14423.08</v>
      </c>
      <c r="K28" s="57">
        <v>0</v>
      </c>
      <c r="L28" s="57">
        <v>0</v>
      </c>
      <c r="M28" s="57">
        <v>0</v>
      </c>
      <c r="N28" s="57">
        <v>14423.08</v>
      </c>
    </row>
    <row r="29" spans="1:14">
      <c r="A29" s="55">
        <v>17</v>
      </c>
      <c r="B29" s="95" t="s">
        <v>98</v>
      </c>
      <c r="C29" s="56">
        <f>SUM(D29:I29)</f>
        <v>873225</v>
      </c>
      <c r="D29" s="57">
        <v>0</v>
      </c>
      <c r="E29" s="57">
        <v>873225</v>
      </c>
      <c r="F29" s="57">
        <v>0</v>
      </c>
      <c r="G29" s="57">
        <v>0</v>
      </c>
      <c r="H29" s="57">
        <v>0</v>
      </c>
      <c r="I29" s="57">
        <v>0</v>
      </c>
      <c r="J29" s="57">
        <f>SUM(K29:N29)</f>
        <v>0</v>
      </c>
      <c r="K29" s="57">
        <v>0</v>
      </c>
      <c r="L29" s="57">
        <v>0</v>
      </c>
      <c r="M29" s="57">
        <v>0</v>
      </c>
      <c r="N29" s="57">
        <v>0</v>
      </c>
    </row>
    <row r="30" spans="1:14">
      <c r="A30" s="55">
        <v>18</v>
      </c>
      <c r="B30" s="95" t="s">
        <v>92</v>
      </c>
      <c r="C30" s="56">
        <f>SUM(D30:I30)</f>
        <v>868695</v>
      </c>
      <c r="D30" s="57">
        <v>0</v>
      </c>
      <c r="E30" s="57">
        <v>868695</v>
      </c>
      <c r="F30" s="57">
        <v>0</v>
      </c>
      <c r="G30" s="57">
        <v>0</v>
      </c>
      <c r="H30" s="57">
        <v>0</v>
      </c>
      <c r="I30" s="57">
        <v>0</v>
      </c>
      <c r="J30" s="57">
        <f>SUM(K30:N30)</f>
        <v>0</v>
      </c>
      <c r="K30" s="57">
        <v>0</v>
      </c>
      <c r="L30" s="57">
        <v>0</v>
      </c>
      <c r="M30" s="57">
        <v>0</v>
      </c>
      <c r="N30" s="57">
        <v>0</v>
      </c>
    </row>
    <row r="31" spans="1:14">
      <c r="A31" s="55">
        <v>19</v>
      </c>
      <c r="B31" s="95" t="s">
        <v>93</v>
      </c>
      <c r="C31" s="56">
        <f>SUM(D31:I31)</f>
        <v>868695</v>
      </c>
      <c r="D31" s="57">
        <v>0</v>
      </c>
      <c r="E31" s="57">
        <v>868695</v>
      </c>
      <c r="F31" s="57">
        <v>0</v>
      </c>
      <c r="G31" s="57">
        <v>0</v>
      </c>
      <c r="H31" s="57">
        <v>0</v>
      </c>
      <c r="I31" s="57">
        <v>0</v>
      </c>
      <c r="J31" s="57">
        <f>SUM(K31:N31)</f>
        <v>0</v>
      </c>
      <c r="K31" s="57">
        <v>0</v>
      </c>
      <c r="L31" s="57">
        <v>0</v>
      </c>
      <c r="M31" s="57">
        <v>0</v>
      </c>
      <c r="N31" s="57">
        <v>0</v>
      </c>
    </row>
    <row r="32" spans="1:14" ht="17.25" customHeight="1">
      <c r="A32" s="55">
        <v>20</v>
      </c>
      <c r="B32" s="95" t="s">
        <v>94</v>
      </c>
      <c r="C32" s="56">
        <f t="shared" ref="C32" si="7">SUM(D32:I32)</f>
        <v>1258095</v>
      </c>
      <c r="D32" s="57">
        <v>0</v>
      </c>
      <c r="E32" s="57">
        <v>1258095</v>
      </c>
      <c r="F32" s="57">
        <v>0</v>
      </c>
      <c r="G32" s="57">
        <v>0</v>
      </c>
      <c r="H32" s="57">
        <v>0</v>
      </c>
      <c r="I32" s="57">
        <v>0</v>
      </c>
      <c r="J32" s="57">
        <f t="shared" ref="J32" si="8">SUM(K32:N32)</f>
        <v>0</v>
      </c>
      <c r="K32" s="57">
        <v>0</v>
      </c>
      <c r="L32" s="57">
        <v>0</v>
      </c>
      <c r="M32" s="57">
        <v>0</v>
      </c>
      <c r="N32" s="57">
        <v>0</v>
      </c>
    </row>
    <row r="33" spans="1:14" ht="15" customHeight="1">
      <c r="A33" s="55">
        <v>21</v>
      </c>
      <c r="B33" s="95" t="s">
        <v>111</v>
      </c>
      <c r="C33" s="56">
        <f>SUM(D33:I33)</f>
        <v>1318980</v>
      </c>
      <c r="D33" s="57">
        <v>0</v>
      </c>
      <c r="E33" s="57">
        <v>1318980</v>
      </c>
      <c r="F33" s="57">
        <v>0</v>
      </c>
      <c r="G33" s="57">
        <v>0</v>
      </c>
      <c r="H33" s="57">
        <v>0</v>
      </c>
      <c r="I33" s="57">
        <v>0</v>
      </c>
      <c r="J33" s="57">
        <f>SUM(K33:N33)</f>
        <v>0</v>
      </c>
      <c r="K33" s="57">
        <v>0</v>
      </c>
      <c r="L33" s="57">
        <v>0</v>
      </c>
      <c r="M33" s="57">
        <v>0</v>
      </c>
      <c r="N33" s="57">
        <v>0</v>
      </c>
    </row>
    <row r="34" spans="1:14" ht="15" customHeight="1">
      <c r="A34" s="3">
        <v>22</v>
      </c>
      <c r="B34" s="130" t="s">
        <v>124</v>
      </c>
      <c r="C34" s="143">
        <v>271599.58</v>
      </c>
      <c r="D34" s="143">
        <v>135799.79</v>
      </c>
      <c r="E34" s="143">
        <v>135799.79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</row>
    <row r="35" spans="1:14" ht="13.5" customHeight="1"/>
  </sheetData>
  <mergeCells count="15">
    <mergeCell ref="A13:N13"/>
    <mergeCell ref="A14:B14"/>
    <mergeCell ref="A10:B10"/>
    <mergeCell ref="A11:N11"/>
    <mergeCell ref="A12:B12"/>
    <mergeCell ref="K1:N2"/>
    <mergeCell ref="C3:K3"/>
    <mergeCell ref="A5:A8"/>
    <mergeCell ref="B5:B8"/>
    <mergeCell ref="C5:I5"/>
    <mergeCell ref="J5:N5"/>
    <mergeCell ref="C6:C7"/>
    <mergeCell ref="D6:I6"/>
    <mergeCell ref="J6:J7"/>
    <mergeCell ref="K6:N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="110" zoomScaleNormal="100" zoomScaleSheetLayoutView="110" workbookViewId="0">
      <selection activeCell="F10" sqref="F10:F11"/>
    </sheetView>
  </sheetViews>
  <sheetFormatPr defaultRowHeight="15"/>
  <cols>
    <col min="1" max="1" width="4.42578125" style="2" customWidth="1"/>
    <col min="2" max="2" width="29.85546875" style="2" customWidth="1"/>
    <col min="3" max="4" width="14.140625" style="2" customWidth="1"/>
    <col min="5" max="7" width="9.140625" style="2"/>
    <col min="8" max="8" width="11.28515625" style="2" customWidth="1"/>
    <col min="9" max="9" width="10.85546875" style="2" customWidth="1"/>
    <col min="10" max="10" width="11" style="2" customWidth="1"/>
    <col min="11" max="11" width="9.140625" style="2"/>
    <col min="12" max="12" width="14.140625" style="2" customWidth="1"/>
    <col min="13" max="13" width="19.5703125" style="2" customWidth="1"/>
    <col min="14" max="14" width="18.28515625" style="2" customWidth="1"/>
    <col min="15" max="16384" width="9.140625" style="2"/>
  </cols>
  <sheetData>
    <row r="1" spans="1:17">
      <c r="I1" s="39"/>
      <c r="J1" s="39"/>
      <c r="K1" s="245" t="s">
        <v>127</v>
      </c>
      <c r="L1" s="245"/>
      <c r="M1" s="245"/>
      <c r="N1" s="245"/>
    </row>
    <row r="2" spans="1:17" ht="142.5" customHeight="1">
      <c r="K2" s="245"/>
      <c r="L2" s="245"/>
      <c r="M2" s="245"/>
      <c r="N2" s="245"/>
    </row>
    <row r="3" spans="1:17">
      <c r="M3" s="270"/>
      <c r="N3" s="271"/>
    </row>
    <row r="4" spans="1:17" ht="18.75">
      <c r="A4" s="257" t="s">
        <v>62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40"/>
      <c r="O4" s="40"/>
      <c r="P4" s="39"/>
      <c r="Q4" s="39"/>
    </row>
    <row r="5" spans="1:17" ht="18.75">
      <c r="A5" s="257" t="s">
        <v>63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40"/>
      <c r="O5" s="40"/>
    </row>
    <row r="6" spans="1:17" ht="18.75">
      <c r="A6" s="257" t="s">
        <v>123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40"/>
      <c r="O6" s="39"/>
      <c r="P6" s="39"/>
      <c r="Q6" s="39"/>
    </row>
    <row r="7" spans="1:17" ht="18.75">
      <c r="A7" s="257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</row>
    <row r="9" spans="1:17" ht="18" customHeight="1">
      <c r="A9" s="259" t="s">
        <v>0</v>
      </c>
      <c r="B9" s="262" t="s">
        <v>64</v>
      </c>
      <c r="C9" s="259" t="s">
        <v>65</v>
      </c>
      <c r="D9" s="259" t="s">
        <v>66</v>
      </c>
      <c r="E9" s="267" t="s">
        <v>67</v>
      </c>
      <c r="F9" s="268"/>
      <c r="G9" s="268"/>
      <c r="H9" s="268"/>
      <c r="I9" s="268"/>
      <c r="J9" s="269" t="s">
        <v>68</v>
      </c>
      <c r="K9" s="268"/>
      <c r="L9" s="268"/>
      <c r="M9" s="268"/>
      <c r="N9" s="268"/>
      <c r="O9" s="41" t="s">
        <v>69</v>
      </c>
      <c r="P9" s="8"/>
      <c r="Q9" s="8"/>
    </row>
    <row r="10" spans="1:17">
      <c r="A10" s="260"/>
      <c r="B10" s="263"/>
      <c r="C10" s="265"/>
      <c r="D10" s="265"/>
      <c r="E10" s="256" t="s">
        <v>70</v>
      </c>
      <c r="F10" s="256" t="s">
        <v>71</v>
      </c>
      <c r="G10" s="256" t="s">
        <v>72</v>
      </c>
      <c r="H10" s="256" t="s">
        <v>73</v>
      </c>
      <c r="I10" s="256" t="s">
        <v>74</v>
      </c>
      <c r="J10" s="256" t="s">
        <v>70</v>
      </c>
      <c r="K10" s="256" t="s">
        <v>71</v>
      </c>
      <c r="L10" s="256" t="s">
        <v>72</v>
      </c>
      <c r="M10" s="256" t="s">
        <v>73</v>
      </c>
      <c r="N10" s="256" t="s">
        <v>74</v>
      </c>
      <c r="O10" s="8"/>
      <c r="P10" s="8"/>
      <c r="Q10" s="8"/>
    </row>
    <row r="11" spans="1:17" ht="74.25" customHeight="1">
      <c r="A11" s="261"/>
      <c r="B11" s="264"/>
      <c r="C11" s="266"/>
      <c r="D11" s="26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8"/>
      <c r="P11" s="8"/>
      <c r="Q11" s="8"/>
    </row>
    <row r="12" spans="1:17" ht="15.75">
      <c r="A12" s="42">
        <v>1</v>
      </c>
      <c r="B12" s="42">
        <v>2</v>
      </c>
      <c r="C12" s="43">
        <v>3</v>
      </c>
      <c r="D12" s="43">
        <v>4</v>
      </c>
      <c r="E12" s="44">
        <v>5</v>
      </c>
      <c r="F12" s="44">
        <v>6</v>
      </c>
      <c r="G12" s="44">
        <v>7</v>
      </c>
      <c r="H12" s="44">
        <v>8</v>
      </c>
      <c r="I12" s="44">
        <v>9</v>
      </c>
      <c r="J12" s="43">
        <v>10</v>
      </c>
      <c r="K12" s="43">
        <v>11</v>
      </c>
      <c r="L12" s="43">
        <v>12</v>
      </c>
      <c r="M12" s="43">
        <v>13</v>
      </c>
      <c r="N12" s="43">
        <v>14</v>
      </c>
    </row>
    <row r="13" spans="1:17" ht="30" customHeight="1">
      <c r="A13" s="248" t="s">
        <v>29</v>
      </c>
      <c r="B13" s="249"/>
      <c r="C13" s="63">
        <f>C14+C18</f>
        <v>211031.8</v>
      </c>
      <c r="D13" s="63">
        <f>D14+D18</f>
        <v>8340</v>
      </c>
      <c r="E13" s="63">
        <f>E14+E18</f>
        <v>0</v>
      </c>
      <c r="F13" s="63">
        <f>F14+F18</f>
        <v>0</v>
      </c>
      <c r="G13" s="63">
        <f>G14+G18</f>
        <v>0</v>
      </c>
      <c r="H13" s="122">
        <v>44</v>
      </c>
      <c r="I13" s="122">
        <v>44</v>
      </c>
      <c r="J13" s="63">
        <f>J14+J18</f>
        <v>0</v>
      </c>
      <c r="K13" s="63">
        <f>K14+K18</f>
        <v>0</v>
      </c>
      <c r="L13" s="63">
        <f>L14+L18</f>
        <v>0</v>
      </c>
      <c r="M13" s="63">
        <v>28532462.649999999</v>
      </c>
      <c r="N13" s="63">
        <v>28532462.649999999</v>
      </c>
      <c r="O13" s="12"/>
      <c r="P13" s="12"/>
      <c r="Q13" s="12"/>
    </row>
    <row r="14" spans="1:17" ht="15.75">
      <c r="A14" s="248" t="s">
        <v>9</v>
      </c>
      <c r="B14" s="249"/>
      <c r="C14" s="50">
        <f>C16</f>
        <v>93581.5</v>
      </c>
      <c r="D14" s="50">
        <f t="shared" ref="D14:L14" si="0">D16</f>
        <v>3617</v>
      </c>
      <c r="E14" s="50">
        <f t="shared" si="0"/>
        <v>0</v>
      </c>
      <c r="F14" s="50">
        <f t="shared" si="0"/>
        <v>0</v>
      </c>
      <c r="G14" s="50">
        <f t="shared" si="0"/>
        <v>0</v>
      </c>
      <c r="H14" s="50">
        <v>20</v>
      </c>
      <c r="I14" s="50">
        <v>20</v>
      </c>
      <c r="J14" s="50">
        <f t="shared" si="0"/>
        <v>0</v>
      </c>
      <c r="K14" s="50">
        <f t="shared" si="0"/>
        <v>0</v>
      </c>
      <c r="L14" s="50">
        <f t="shared" si="0"/>
        <v>0</v>
      </c>
      <c r="M14" s="50">
        <v>483050.83</v>
      </c>
      <c r="N14" s="50">
        <v>483050.83</v>
      </c>
      <c r="O14" s="12"/>
      <c r="P14" s="12"/>
      <c r="Q14" s="12"/>
    </row>
    <row r="15" spans="1:17" ht="15.75">
      <c r="A15" s="250" t="s">
        <v>24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2"/>
      <c r="O15" s="12"/>
      <c r="P15" s="12"/>
      <c r="Q15" s="12"/>
    </row>
    <row r="16" spans="1:17" ht="15.75">
      <c r="A16" s="248" t="s">
        <v>26</v>
      </c>
      <c r="B16" s="249"/>
      <c r="C16" s="50">
        <f t="shared" ref="C16:L16" si="1">SUM(C17:C17)</f>
        <v>93581.5</v>
      </c>
      <c r="D16" s="50">
        <f t="shared" si="1"/>
        <v>3617</v>
      </c>
      <c r="E16" s="65">
        <f t="shared" si="1"/>
        <v>0</v>
      </c>
      <c r="F16" s="65">
        <f t="shared" si="1"/>
        <v>0</v>
      </c>
      <c r="G16" s="65">
        <f t="shared" si="1"/>
        <v>0</v>
      </c>
      <c r="H16" s="65">
        <v>20</v>
      </c>
      <c r="I16" s="65">
        <v>20</v>
      </c>
      <c r="J16" s="50">
        <f t="shared" si="1"/>
        <v>0</v>
      </c>
      <c r="K16" s="50">
        <f t="shared" si="1"/>
        <v>0</v>
      </c>
      <c r="L16" s="50">
        <f t="shared" si="1"/>
        <v>0</v>
      </c>
      <c r="M16" s="50">
        <f>M17</f>
        <v>483050.83</v>
      </c>
      <c r="N16" s="144">
        <f>N17</f>
        <v>483050.83</v>
      </c>
      <c r="O16" s="12"/>
      <c r="P16" s="12"/>
      <c r="Q16" s="12"/>
    </row>
    <row r="17" spans="1:17" ht="42" customHeight="1">
      <c r="A17" s="64">
        <v>1</v>
      </c>
      <c r="B17" s="22" t="s">
        <v>108</v>
      </c>
      <c r="C17" s="79">
        <f>'Приложение 1'!H17</f>
        <v>93581.5</v>
      </c>
      <c r="D17" s="108">
        <f>'Приложение 1'!J17</f>
        <v>3617</v>
      </c>
      <c r="E17" s="45">
        <v>0</v>
      </c>
      <c r="F17" s="45">
        <v>0</v>
      </c>
      <c r="G17" s="45">
        <v>0</v>
      </c>
      <c r="H17" s="45">
        <v>20</v>
      </c>
      <c r="I17" s="45">
        <v>20</v>
      </c>
      <c r="J17" s="47">
        <v>0</v>
      </c>
      <c r="K17" s="48">
        <v>0</v>
      </c>
      <c r="L17" s="48">
        <v>0</v>
      </c>
      <c r="M17" s="47">
        <v>483050.83</v>
      </c>
      <c r="N17" s="47">
        <v>483050.83</v>
      </c>
    </row>
    <row r="18" spans="1:17" ht="15.75" customHeight="1">
      <c r="A18" s="248" t="s">
        <v>12</v>
      </c>
      <c r="B18" s="249"/>
      <c r="C18" s="50">
        <f>C20+C23</f>
        <v>117450.29999999999</v>
      </c>
      <c r="D18" s="50">
        <f t="shared" ref="D18:L18" si="2">D20+D23</f>
        <v>4723</v>
      </c>
      <c r="E18" s="50">
        <f t="shared" si="2"/>
        <v>0</v>
      </c>
      <c r="F18" s="50">
        <f t="shared" si="2"/>
        <v>0</v>
      </c>
      <c r="G18" s="50">
        <f t="shared" si="2"/>
        <v>0</v>
      </c>
      <c r="H18" s="50">
        <v>26</v>
      </c>
      <c r="I18" s="50">
        <v>26</v>
      </c>
      <c r="J18" s="50">
        <f t="shared" si="2"/>
        <v>0</v>
      </c>
      <c r="K18" s="50">
        <f t="shared" si="2"/>
        <v>0</v>
      </c>
      <c r="L18" s="50">
        <f t="shared" si="2"/>
        <v>0</v>
      </c>
      <c r="M18" s="63">
        <f>SUM(M20+M23)</f>
        <v>28049411.82</v>
      </c>
      <c r="N18" s="63">
        <f>SUM(N20+N23)</f>
        <v>28049411.82</v>
      </c>
      <c r="O18" s="51"/>
      <c r="P18" s="51"/>
      <c r="Q18" s="12"/>
    </row>
    <row r="19" spans="1:17" ht="15.75" customHeight="1">
      <c r="A19" s="250" t="s">
        <v>24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2"/>
      <c r="O19" s="51"/>
      <c r="P19" s="51"/>
      <c r="Q19" s="12"/>
    </row>
    <row r="20" spans="1:17" ht="15.75" customHeight="1">
      <c r="A20" s="248" t="s">
        <v>26</v>
      </c>
      <c r="B20" s="249"/>
      <c r="C20" s="50">
        <f t="shared" ref="C20:N20" si="3">SUM(C21:C21)</f>
        <v>21615.9</v>
      </c>
      <c r="D20" s="50">
        <f t="shared" si="3"/>
        <v>952</v>
      </c>
      <c r="E20" s="50">
        <f t="shared" si="3"/>
        <v>0</v>
      </c>
      <c r="F20" s="50">
        <f t="shared" si="3"/>
        <v>0</v>
      </c>
      <c r="G20" s="50">
        <f t="shared" si="3"/>
        <v>0</v>
      </c>
      <c r="H20" s="50">
        <v>5</v>
      </c>
      <c r="I20" s="50">
        <v>5</v>
      </c>
      <c r="J20" s="50">
        <f t="shared" si="3"/>
        <v>0</v>
      </c>
      <c r="K20" s="50">
        <f t="shared" si="3"/>
        <v>0</v>
      </c>
      <c r="L20" s="50">
        <f t="shared" si="3"/>
        <v>0</v>
      </c>
      <c r="M20" s="50">
        <f>SUM(M21:M21)</f>
        <v>492274.73</v>
      </c>
      <c r="N20" s="50">
        <f t="shared" si="3"/>
        <v>492274.73</v>
      </c>
      <c r="O20" s="51"/>
      <c r="P20" s="51"/>
      <c r="Q20" s="12"/>
    </row>
    <row r="21" spans="1:17" ht="42.75" customHeight="1">
      <c r="A21" s="64">
        <v>1</v>
      </c>
      <c r="B21" s="22" t="s">
        <v>108</v>
      </c>
      <c r="C21" s="79">
        <f>'Приложение 1'!H41</f>
        <v>21615.9</v>
      </c>
      <c r="D21" s="23">
        <f>'Приложение 1'!J41</f>
        <v>952</v>
      </c>
      <c r="E21" s="45">
        <v>0</v>
      </c>
      <c r="F21" s="45">
        <v>0</v>
      </c>
      <c r="G21" s="45">
        <v>0</v>
      </c>
      <c r="H21" s="45">
        <v>5</v>
      </c>
      <c r="I21" s="46">
        <v>5</v>
      </c>
      <c r="J21" s="52">
        <v>0</v>
      </c>
      <c r="K21" s="48">
        <v>0</v>
      </c>
      <c r="L21" s="48">
        <v>0</v>
      </c>
      <c r="M21" s="48">
        <v>492274.73</v>
      </c>
      <c r="N21" s="49">
        <v>492274.73</v>
      </c>
    </row>
    <row r="22" spans="1:17" ht="15" customHeight="1">
      <c r="A22" s="253" t="s">
        <v>25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5"/>
    </row>
    <row r="23" spans="1:17" ht="31.5" customHeight="1">
      <c r="A23" s="248" t="s">
        <v>27</v>
      </c>
      <c r="B23" s="249"/>
      <c r="C23" s="50">
        <f t="shared" ref="C23:L23" si="4">SUM(C24:C24)</f>
        <v>95834.4</v>
      </c>
      <c r="D23" s="50">
        <f t="shared" si="4"/>
        <v>3771</v>
      </c>
      <c r="E23" s="50">
        <f t="shared" si="4"/>
        <v>0</v>
      </c>
      <c r="F23" s="50">
        <f t="shared" si="4"/>
        <v>0</v>
      </c>
      <c r="G23" s="50">
        <f t="shared" si="4"/>
        <v>0</v>
      </c>
      <c r="H23" s="50">
        <f t="shared" si="4"/>
        <v>21</v>
      </c>
      <c r="I23" s="50">
        <f t="shared" si="4"/>
        <v>21</v>
      </c>
      <c r="J23" s="50">
        <f t="shared" si="4"/>
        <v>0</v>
      </c>
      <c r="K23" s="50">
        <f t="shared" si="4"/>
        <v>0</v>
      </c>
      <c r="L23" s="50">
        <f t="shared" si="4"/>
        <v>0</v>
      </c>
      <c r="M23" s="50">
        <f>M24</f>
        <v>27557137.09</v>
      </c>
      <c r="N23" s="50">
        <v>27557137.09</v>
      </c>
    </row>
    <row r="24" spans="1:17" ht="42" customHeight="1">
      <c r="A24" s="64">
        <v>1</v>
      </c>
      <c r="B24" s="22" t="s">
        <v>108</v>
      </c>
      <c r="C24" s="79">
        <f>'Приложение 1'!H53</f>
        <v>95834.4</v>
      </c>
      <c r="D24" s="23">
        <f>'Приложение 1'!J51</f>
        <v>3771</v>
      </c>
      <c r="E24" s="45">
        <v>0</v>
      </c>
      <c r="F24" s="45">
        <v>0</v>
      </c>
      <c r="G24" s="45">
        <v>0</v>
      </c>
      <c r="H24" s="45">
        <v>21</v>
      </c>
      <c r="I24" s="46">
        <v>21</v>
      </c>
      <c r="J24" s="48">
        <v>0</v>
      </c>
      <c r="K24" s="48">
        <v>0</v>
      </c>
      <c r="L24" s="52">
        <v>0</v>
      </c>
      <c r="M24" s="50">
        <v>27557137.09</v>
      </c>
      <c r="N24" s="50">
        <v>27557137.09</v>
      </c>
    </row>
  </sheetData>
  <mergeCells count="31">
    <mergeCell ref="K1:N2"/>
    <mergeCell ref="A6:M6"/>
    <mergeCell ref="M3:N3"/>
    <mergeCell ref="A4:M4"/>
    <mergeCell ref="A5:M5"/>
    <mergeCell ref="A7:Q7"/>
    <mergeCell ref="A9:A11"/>
    <mergeCell ref="B9:B11"/>
    <mergeCell ref="C9:C11"/>
    <mergeCell ref="D9:D11"/>
    <mergeCell ref="E9:I9"/>
    <mergeCell ref="J9:N9"/>
    <mergeCell ref="E10:E11"/>
    <mergeCell ref="F10:F11"/>
    <mergeCell ref="G10:G11"/>
    <mergeCell ref="N10:N11"/>
    <mergeCell ref="A13:B13"/>
    <mergeCell ref="A14:B14"/>
    <mergeCell ref="A15:N15"/>
    <mergeCell ref="A16:B16"/>
    <mergeCell ref="H10:H11"/>
    <mergeCell ref="I10:I11"/>
    <mergeCell ref="J10:J11"/>
    <mergeCell ref="K10:K11"/>
    <mergeCell ref="L10:L11"/>
    <mergeCell ref="M10:M11"/>
    <mergeCell ref="A18:B18"/>
    <mergeCell ref="A19:N19"/>
    <mergeCell ref="A22:N22"/>
    <mergeCell ref="A23:B23"/>
    <mergeCell ref="A20:B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5'!Заголовки_для_печати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cp:lastPrinted>2018-12-06T07:47:07Z</cp:lastPrinted>
  <dcterms:created xsi:type="dcterms:W3CDTF">2014-06-05T07:45:33Z</dcterms:created>
  <dcterms:modified xsi:type="dcterms:W3CDTF">2018-12-06T09:21:18Z</dcterms:modified>
</cp:coreProperties>
</file>